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apple/Downloads/"/>
    </mc:Choice>
  </mc:AlternateContent>
  <xr:revisionPtr revIDLastSave="0" documentId="13_ncr:1_{DD413F51-765C-544E-A2C6-7D4AA0774B44}" xr6:coauthVersionLast="47" xr6:coauthVersionMax="47" xr10:uidLastSave="{00000000-0000-0000-0000-000000000000}"/>
  <bookViews>
    <workbookView xWindow="0" yWindow="600" windowWidth="35840" windowHeight="20180" activeTab="2" xr2:uid="{00000000-000D-0000-FFFF-FFFF00000000}"/>
  </bookViews>
  <sheets>
    <sheet name="Pricing Summary" sheetId="1" r:id="rId1"/>
    <sheet name="Resource Rates" sheetId="2" r:id="rId2"/>
    <sheet name="WBS Estimate" sheetId="3" r:id="rId3"/>
    <sheet name="Change Request" sheetId="4" r:id="rId4"/>
    <sheet name="Assumptions" sheetId="5" r:id="rId5"/>
  </sheets>
  <definedNames>
    <definedName name="_xlnm._FilterDatabase" localSheetId="2" hidden="1">'WBS Estimate'!$A$3:$W$103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" i="3" l="1"/>
  <c r="H4" i="3"/>
  <c r="I53" i="4"/>
  <c r="F53" i="4"/>
  <c r="E53" i="4"/>
  <c r="I52" i="4"/>
  <c r="F52" i="4"/>
  <c r="E52" i="4"/>
  <c r="I51" i="4"/>
  <c r="F51" i="4"/>
  <c r="E51" i="4"/>
  <c r="I50" i="4"/>
  <c r="F50" i="4"/>
  <c r="E50" i="4"/>
  <c r="I49" i="4"/>
  <c r="F49" i="4"/>
  <c r="E49" i="4"/>
  <c r="I48" i="4"/>
  <c r="F48" i="4"/>
  <c r="E48" i="4"/>
  <c r="I47" i="4"/>
  <c r="F47" i="4"/>
  <c r="E47" i="4"/>
  <c r="I46" i="4"/>
  <c r="F46" i="4"/>
  <c r="E46" i="4"/>
  <c r="I45" i="4"/>
  <c r="F45" i="4"/>
  <c r="E45" i="4"/>
  <c r="I44" i="4"/>
  <c r="F44" i="4"/>
  <c r="E44" i="4"/>
  <c r="I43" i="4"/>
  <c r="F43" i="4"/>
  <c r="E43" i="4"/>
  <c r="I42" i="4"/>
  <c r="F42" i="4"/>
  <c r="E42" i="4"/>
  <c r="I41" i="4"/>
  <c r="F41" i="4"/>
  <c r="E41" i="4"/>
  <c r="I40" i="4"/>
  <c r="F40" i="4"/>
  <c r="E40" i="4"/>
  <c r="I39" i="4"/>
  <c r="F39" i="4"/>
  <c r="E39" i="4"/>
  <c r="I38" i="4"/>
  <c r="F38" i="4"/>
  <c r="E38" i="4"/>
  <c r="I37" i="4"/>
  <c r="F37" i="4"/>
  <c r="E37" i="4"/>
  <c r="I36" i="4"/>
  <c r="F36" i="4"/>
  <c r="E36" i="4"/>
  <c r="I35" i="4"/>
  <c r="F35" i="4"/>
  <c r="E35" i="4"/>
  <c r="I34" i="4"/>
  <c r="F34" i="4"/>
  <c r="E34" i="4"/>
  <c r="I33" i="4"/>
  <c r="F33" i="4"/>
  <c r="E33" i="4"/>
  <c r="I32" i="4"/>
  <c r="F32" i="4"/>
  <c r="E32" i="4"/>
  <c r="I31" i="4"/>
  <c r="F31" i="4"/>
  <c r="E31" i="4"/>
  <c r="I30" i="4"/>
  <c r="F30" i="4"/>
  <c r="E30" i="4"/>
  <c r="I29" i="4"/>
  <c r="F29" i="4"/>
  <c r="E29" i="4"/>
  <c r="I28" i="4"/>
  <c r="F28" i="4"/>
  <c r="E28" i="4"/>
  <c r="I27" i="4"/>
  <c r="F27" i="4"/>
  <c r="E27" i="4"/>
  <c r="I26" i="4"/>
  <c r="F26" i="4"/>
  <c r="E26" i="4"/>
  <c r="I25" i="4"/>
  <c r="F25" i="4"/>
  <c r="E25" i="4"/>
  <c r="I24" i="4"/>
  <c r="F24" i="4"/>
  <c r="E24" i="4"/>
  <c r="I23" i="4"/>
  <c r="F23" i="4"/>
  <c r="E23" i="4"/>
  <c r="I22" i="4"/>
  <c r="F22" i="4"/>
  <c r="E22" i="4"/>
  <c r="I21" i="4"/>
  <c r="F21" i="4"/>
  <c r="E21" i="4"/>
  <c r="I20" i="4"/>
  <c r="F20" i="4"/>
  <c r="E20" i="4"/>
  <c r="I19" i="4"/>
  <c r="F19" i="4"/>
  <c r="E19" i="4"/>
  <c r="I18" i="4"/>
  <c r="F18" i="4"/>
  <c r="E18" i="4"/>
  <c r="I17" i="4"/>
  <c r="F17" i="4"/>
  <c r="E17" i="4"/>
  <c r="I16" i="4"/>
  <c r="F16" i="4"/>
  <c r="E16" i="4"/>
  <c r="I15" i="4"/>
  <c r="F15" i="4"/>
  <c r="E15" i="4"/>
  <c r="I14" i="4"/>
  <c r="F14" i="4"/>
  <c r="E14" i="4"/>
  <c r="I13" i="4"/>
  <c r="F13" i="4"/>
  <c r="E13" i="4"/>
  <c r="I12" i="4"/>
  <c r="F12" i="4"/>
  <c r="E12" i="4"/>
  <c r="I11" i="4"/>
  <c r="F11" i="4"/>
  <c r="E11" i="4"/>
  <c r="I10" i="4"/>
  <c r="F10" i="4"/>
  <c r="E10" i="4"/>
  <c r="I9" i="4"/>
  <c r="F9" i="4"/>
  <c r="E9" i="4"/>
  <c r="I8" i="4"/>
  <c r="F8" i="4"/>
  <c r="E8" i="4"/>
  <c r="I7" i="4"/>
  <c r="F7" i="4"/>
  <c r="E7" i="4"/>
  <c r="I6" i="4"/>
  <c r="F6" i="4"/>
  <c r="E6" i="4"/>
  <c r="I5" i="4"/>
  <c r="F5" i="4"/>
  <c r="E5" i="4"/>
  <c r="I4" i="4"/>
  <c r="F4" i="4"/>
  <c r="E4" i="4"/>
  <c r="Q103" i="3"/>
  <c r="P103" i="3"/>
  <c r="O103" i="3"/>
  <c r="L103" i="3"/>
  <c r="J103" i="3"/>
  <c r="I103" i="3"/>
  <c r="H103" i="3"/>
  <c r="Q102" i="3"/>
  <c r="P102" i="3"/>
  <c r="O102" i="3"/>
  <c r="L102" i="3"/>
  <c r="J102" i="3"/>
  <c r="I102" i="3"/>
  <c r="H102" i="3"/>
  <c r="Q101" i="3"/>
  <c r="P101" i="3"/>
  <c r="O101" i="3"/>
  <c r="L101" i="3"/>
  <c r="J101" i="3"/>
  <c r="I101" i="3"/>
  <c r="H101" i="3"/>
  <c r="Q100" i="3"/>
  <c r="P100" i="3"/>
  <c r="O100" i="3"/>
  <c r="L100" i="3"/>
  <c r="J100" i="3"/>
  <c r="I100" i="3"/>
  <c r="H100" i="3"/>
  <c r="Q99" i="3"/>
  <c r="P99" i="3"/>
  <c r="O99" i="3"/>
  <c r="L99" i="3"/>
  <c r="J99" i="3"/>
  <c r="I99" i="3"/>
  <c r="H99" i="3"/>
  <c r="Q98" i="3"/>
  <c r="P98" i="3"/>
  <c r="O98" i="3"/>
  <c r="L98" i="3"/>
  <c r="J98" i="3"/>
  <c r="I98" i="3"/>
  <c r="H98" i="3"/>
  <c r="Q97" i="3"/>
  <c r="P97" i="3"/>
  <c r="O97" i="3"/>
  <c r="L97" i="3"/>
  <c r="J97" i="3"/>
  <c r="I97" i="3"/>
  <c r="H97" i="3"/>
  <c r="Q96" i="3"/>
  <c r="P96" i="3"/>
  <c r="O96" i="3"/>
  <c r="L96" i="3"/>
  <c r="J96" i="3"/>
  <c r="I96" i="3"/>
  <c r="H96" i="3"/>
  <c r="Q95" i="3"/>
  <c r="P95" i="3"/>
  <c r="O95" i="3"/>
  <c r="L95" i="3"/>
  <c r="J95" i="3"/>
  <c r="I95" i="3"/>
  <c r="H95" i="3"/>
  <c r="Q94" i="3"/>
  <c r="P94" i="3"/>
  <c r="O94" i="3"/>
  <c r="L94" i="3"/>
  <c r="J94" i="3"/>
  <c r="I94" i="3"/>
  <c r="H94" i="3"/>
  <c r="Q93" i="3"/>
  <c r="P93" i="3"/>
  <c r="O93" i="3"/>
  <c r="L93" i="3"/>
  <c r="J93" i="3"/>
  <c r="I93" i="3"/>
  <c r="H93" i="3"/>
  <c r="Q92" i="3"/>
  <c r="P92" i="3"/>
  <c r="O92" i="3"/>
  <c r="L92" i="3"/>
  <c r="J92" i="3"/>
  <c r="I92" i="3"/>
  <c r="H92" i="3"/>
  <c r="Q91" i="3"/>
  <c r="P91" i="3"/>
  <c r="O91" i="3"/>
  <c r="L91" i="3"/>
  <c r="J91" i="3"/>
  <c r="I91" i="3"/>
  <c r="H91" i="3"/>
  <c r="Q90" i="3"/>
  <c r="P90" i="3"/>
  <c r="O90" i="3"/>
  <c r="L90" i="3"/>
  <c r="J90" i="3"/>
  <c r="I90" i="3"/>
  <c r="H90" i="3"/>
  <c r="Q89" i="3"/>
  <c r="P89" i="3"/>
  <c r="O89" i="3"/>
  <c r="L89" i="3"/>
  <c r="J89" i="3"/>
  <c r="I89" i="3"/>
  <c r="H89" i="3"/>
  <c r="Q88" i="3"/>
  <c r="P88" i="3"/>
  <c r="O88" i="3"/>
  <c r="L88" i="3"/>
  <c r="J88" i="3"/>
  <c r="I88" i="3"/>
  <c r="H88" i="3"/>
  <c r="Q87" i="3"/>
  <c r="P87" i="3"/>
  <c r="O87" i="3"/>
  <c r="L87" i="3"/>
  <c r="J87" i="3"/>
  <c r="I87" i="3"/>
  <c r="H87" i="3"/>
  <c r="Q86" i="3"/>
  <c r="P86" i="3"/>
  <c r="O86" i="3"/>
  <c r="L86" i="3"/>
  <c r="J86" i="3"/>
  <c r="I86" i="3"/>
  <c r="H86" i="3"/>
  <c r="Q85" i="3"/>
  <c r="P85" i="3"/>
  <c r="O85" i="3"/>
  <c r="L85" i="3"/>
  <c r="J85" i="3"/>
  <c r="I85" i="3"/>
  <c r="H85" i="3"/>
  <c r="Q84" i="3"/>
  <c r="P84" i="3"/>
  <c r="O84" i="3"/>
  <c r="L84" i="3"/>
  <c r="J84" i="3"/>
  <c r="I84" i="3"/>
  <c r="H84" i="3"/>
  <c r="Q83" i="3"/>
  <c r="P83" i="3"/>
  <c r="O83" i="3"/>
  <c r="L83" i="3"/>
  <c r="J83" i="3"/>
  <c r="I83" i="3"/>
  <c r="H83" i="3"/>
  <c r="Q82" i="3"/>
  <c r="P82" i="3"/>
  <c r="O82" i="3"/>
  <c r="L82" i="3"/>
  <c r="J82" i="3"/>
  <c r="I82" i="3"/>
  <c r="H82" i="3"/>
  <c r="Q81" i="3"/>
  <c r="P81" i="3"/>
  <c r="O81" i="3"/>
  <c r="L81" i="3"/>
  <c r="J81" i="3"/>
  <c r="I81" i="3"/>
  <c r="H81" i="3"/>
  <c r="Q80" i="3"/>
  <c r="P80" i="3"/>
  <c r="O80" i="3"/>
  <c r="L80" i="3"/>
  <c r="J80" i="3"/>
  <c r="I80" i="3"/>
  <c r="H80" i="3"/>
  <c r="Q79" i="3"/>
  <c r="P79" i="3"/>
  <c r="O79" i="3"/>
  <c r="L79" i="3"/>
  <c r="J79" i="3"/>
  <c r="I79" i="3"/>
  <c r="H79" i="3"/>
  <c r="Q78" i="3"/>
  <c r="P78" i="3"/>
  <c r="O78" i="3"/>
  <c r="L78" i="3"/>
  <c r="J78" i="3"/>
  <c r="I78" i="3"/>
  <c r="H78" i="3"/>
  <c r="Q77" i="3"/>
  <c r="P77" i="3"/>
  <c r="O77" i="3"/>
  <c r="L77" i="3"/>
  <c r="J77" i="3"/>
  <c r="I77" i="3"/>
  <c r="H77" i="3"/>
  <c r="Q76" i="3"/>
  <c r="P76" i="3"/>
  <c r="O76" i="3"/>
  <c r="L76" i="3"/>
  <c r="J76" i="3"/>
  <c r="I76" i="3"/>
  <c r="H76" i="3"/>
  <c r="Q75" i="3"/>
  <c r="P75" i="3"/>
  <c r="O75" i="3"/>
  <c r="L75" i="3"/>
  <c r="J75" i="3"/>
  <c r="I75" i="3"/>
  <c r="H75" i="3"/>
  <c r="Q74" i="3"/>
  <c r="P74" i="3"/>
  <c r="O74" i="3"/>
  <c r="L74" i="3"/>
  <c r="J74" i="3"/>
  <c r="I74" i="3"/>
  <c r="H74" i="3"/>
  <c r="Q73" i="3"/>
  <c r="P73" i="3"/>
  <c r="O73" i="3"/>
  <c r="L73" i="3"/>
  <c r="J73" i="3"/>
  <c r="I73" i="3"/>
  <c r="H73" i="3"/>
  <c r="Q72" i="3"/>
  <c r="P72" i="3"/>
  <c r="O72" i="3"/>
  <c r="L72" i="3"/>
  <c r="J72" i="3"/>
  <c r="I72" i="3"/>
  <c r="H72" i="3"/>
  <c r="Q71" i="3"/>
  <c r="P71" i="3"/>
  <c r="O71" i="3"/>
  <c r="L71" i="3"/>
  <c r="J71" i="3"/>
  <c r="I71" i="3"/>
  <c r="H71" i="3"/>
  <c r="Q70" i="3"/>
  <c r="P70" i="3"/>
  <c r="O70" i="3"/>
  <c r="L70" i="3"/>
  <c r="J70" i="3"/>
  <c r="I70" i="3"/>
  <c r="H70" i="3"/>
  <c r="Q69" i="3"/>
  <c r="P69" i="3"/>
  <c r="O69" i="3"/>
  <c r="L69" i="3"/>
  <c r="J69" i="3"/>
  <c r="I69" i="3"/>
  <c r="H69" i="3"/>
  <c r="Q68" i="3"/>
  <c r="P68" i="3"/>
  <c r="O68" i="3"/>
  <c r="L68" i="3"/>
  <c r="J68" i="3"/>
  <c r="I68" i="3"/>
  <c r="H68" i="3"/>
  <c r="Q67" i="3"/>
  <c r="P67" i="3"/>
  <c r="O67" i="3"/>
  <c r="L67" i="3"/>
  <c r="J67" i="3"/>
  <c r="I67" i="3"/>
  <c r="H67" i="3"/>
  <c r="Q66" i="3"/>
  <c r="P66" i="3"/>
  <c r="O66" i="3"/>
  <c r="L66" i="3"/>
  <c r="J66" i="3"/>
  <c r="I66" i="3"/>
  <c r="H66" i="3"/>
  <c r="Q65" i="3"/>
  <c r="P65" i="3"/>
  <c r="O65" i="3"/>
  <c r="L65" i="3"/>
  <c r="J65" i="3"/>
  <c r="I65" i="3"/>
  <c r="H65" i="3"/>
  <c r="Q64" i="3"/>
  <c r="P64" i="3"/>
  <c r="O64" i="3"/>
  <c r="L64" i="3"/>
  <c r="J64" i="3"/>
  <c r="I64" i="3"/>
  <c r="H64" i="3"/>
  <c r="Q63" i="3"/>
  <c r="P63" i="3"/>
  <c r="O63" i="3"/>
  <c r="L63" i="3"/>
  <c r="J63" i="3"/>
  <c r="I63" i="3"/>
  <c r="H63" i="3"/>
  <c r="Q62" i="3"/>
  <c r="P62" i="3"/>
  <c r="O62" i="3"/>
  <c r="L62" i="3"/>
  <c r="J62" i="3"/>
  <c r="I62" i="3"/>
  <c r="H62" i="3"/>
  <c r="Q61" i="3"/>
  <c r="P61" i="3"/>
  <c r="O61" i="3"/>
  <c r="L61" i="3"/>
  <c r="J61" i="3"/>
  <c r="I61" i="3"/>
  <c r="H61" i="3"/>
  <c r="Q60" i="3"/>
  <c r="P60" i="3"/>
  <c r="O60" i="3"/>
  <c r="L60" i="3"/>
  <c r="J60" i="3"/>
  <c r="I60" i="3"/>
  <c r="H60" i="3"/>
  <c r="Q59" i="3"/>
  <c r="P59" i="3"/>
  <c r="O59" i="3"/>
  <c r="L59" i="3"/>
  <c r="J59" i="3"/>
  <c r="I59" i="3"/>
  <c r="H59" i="3"/>
  <c r="Q58" i="3"/>
  <c r="P58" i="3"/>
  <c r="O58" i="3"/>
  <c r="L58" i="3"/>
  <c r="J58" i="3"/>
  <c r="I58" i="3"/>
  <c r="H58" i="3"/>
  <c r="Q57" i="3"/>
  <c r="P57" i="3"/>
  <c r="O57" i="3"/>
  <c r="L57" i="3"/>
  <c r="J57" i="3"/>
  <c r="I57" i="3"/>
  <c r="H57" i="3"/>
  <c r="Q56" i="3"/>
  <c r="P56" i="3"/>
  <c r="O56" i="3"/>
  <c r="L56" i="3"/>
  <c r="J56" i="3"/>
  <c r="I56" i="3"/>
  <c r="H56" i="3"/>
  <c r="Q55" i="3"/>
  <c r="P55" i="3"/>
  <c r="O55" i="3"/>
  <c r="L55" i="3"/>
  <c r="J55" i="3"/>
  <c r="I55" i="3"/>
  <c r="H55" i="3"/>
  <c r="Q54" i="3"/>
  <c r="P54" i="3"/>
  <c r="O54" i="3"/>
  <c r="L54" i="3"/>
  <c r="J54" i="3"/>
  <c r="I54" i="3"/>
  <c r="H54" i="3"/>
  <c r="Q53" i="3"/>
  <c r="P53" i="3"/>
  <c r="O53" i="3"/>
  <c r="L53" i="3"/>
  <c r="J53" i="3"/>
  <c r="I53" i="3"/>
  <c r="H53" i="3"/>
  <c r="Q52" i="3"/>
  <c r="P52" i="3"/>
  <c r="O52" i="3"/>
  <c r="L52" i="3"/>
  <c r="J52" i="3"/>
  <c r="I52" i="3"/>
  <c r="H52" i="3"/>
  <c r="Q51" i="3"/>
  <c r="P51" i="3"/>
  <c r="O51" i="3"/>
  <c r="L51" i="3"/>
  <c r="J51" i="3"/>
  <c r="I51" i="3"/>
  <c r="H51" i="3"/>
  <c r="Q50" i="3"/>
  <c r="P50" i="3"/>
  <c r="O50" i="3"/>
  <c r="L50" i="3"/>
  <c r="J50" i="3"/>
  <c r="I50" i="3"/>
  <c r="H50" i="3"/>
  <c r="Q49" i="3"/>
  <c r="P49" i="3"/>
  <c r="O49" i="3"/>
  <c r="L49" i="3"/>
  <c r="J49" i="3"/>
  <c r="I49" i="3"/>
  <c r="H49" i="3"/>
  <c r="Q48" i="3"/>
  <c r="P48" i="3"/>
  <c r="O48" i="3"/>
  <c r="L48" i="3"/>
  <c r="J48" i="3"/>
  <c r="I48" i="3"/>
  <c r="H48" i="3"/>
  <c r="Q47" i="3"/>
  <c r="P47" i="3"/>
  <c r="O47" i="3"/>
  <c r="L47" i="3"/>
  <c r="J47" i="3"/>
  <c r="I47" i="3"/>
  <c r="H47" i="3"/>
  <c r="Q46" i="3"/>
  <c r="P46" i="3"/>
  <c r="O46" i="3"/>
  <c r="L46" i="3"/>
  <c r="J46" i="3"/>
  <c r="I46" i="3"/>
  <c r="H46" i="3"/>
  <c r="Q45" i="3"/>
  <c r="P45" i="3"/>
  <c r="O45" i="3"/>
  <c r="L45" i="3"/>
  <c r="J45" i="3"/>
  <c r="I45" i="3"/>
  <c r="H45" i="3"/>
  <c r="Q44" i="3"/>
  <c r="P44" i="3"/>
  <c r="O44" i="3"/>
  <c r="L44" i="3"/>
  <c r="J44" i="3"/>
  <c r="I44" i="3"/>
  <c r="H44" i="3"/>
  <c r="Q43" i="3"/>
  <c r="P43" i="3"/>
  <c r="O43" i="3"/>
  <c r="L43" i="3"/>
  <c r="J43" i="3"/>
  <c r="I43" i="3"/>
  <c r="H43" i="3"/>
  <c r="Q42" i="3"/>
  <c r="P42" i="3"/>
  <c r="O42" i="3"/>
  <c r="L42" i="3"/>
  <c r="J42" i="3"/>
  <c r="I42" i="3"/>
  <c r="H42" i="3"/>
  <c r="Q41" i="3"/>
  <c r="P41" i="3"/>
  <c r="O41" i="3"/>
  <c r="L41" i="3"/>
  <c r="J41" i="3"/>
  <c r="I41" i="3"/>
  <c r="H41" i="3"/>
  <c r="Q40" i="3"/>
  <c r="P40" i="3"/>
  <c r="O40" i="3"/>
  <c r="L40" i="3"/>
  <c r="J40" i="3"/>
  <c r="I40" i="3"/>
  <c r="H40" i="3"/>
  <c r="Q39" i="3"/>
  <c r="P39" i="3"/>
  <c r="O39" i="3"/>
  <c r="L39" i="3"/>
  <c r="J39" i="3"/>
  <c r="I39" i="3"/>
  <c r="H39" i="3"/>
  <c r="Q38" i="3"/>
  <c r="P38" i="3"/>
  <c r="O38" i="3"/>
  <c r="L38" i="3"/>
  <c r="J38" i="3"/>
  <c r="I38" i="3"/>
  <c r="H38" i="3"/>
  <c r="Q37" i="3"/>
  <c r="P37" i="3"/>
  <c r="O37" i="3"/>
  <c r="L37" i="3"/>
  <c r="J37" i="3"/>
  <c r="I37" i="3"/>
  <c r="H37" i="3"/>
  <c r="Q36" i="3"/>
  <c r="P36" i="3"/>
  <c r="O36" i="3"/>
  <c r="L36" i="3"/>
  <c r="J36" i="3"/>
  <c r="I36" i="3"/>
  <c r="H36" i="3"/>
  <c r="Q35" i="3"/>
  <c r="P35" i="3"/>
  <c r="O35" i="3"/>
  <c r="L35" i="3"/>
  <c r="J35" i="3"/>
  <c r="I35" i="3"/>
  <c r="H35" i="3"/>
  <c r="Q34" i="3"/>
  <c r="P34" i="3"/>
  <c r="O34" i="3"/>
  <c r="L34" i="3"/>
  <c r="J34" i="3"/>
  <c r="I34" i="3"/>
  <c r="H34" i="3"/>
  <c r="Q33" i="3"/>
  <c r="P33" i="3"/>
  <c r="O33" i="3"/>
  <c r="L33" i="3"/>
  <c r="J33" i="3"/>
  <c r="I33" i="3"/>
  <c r="H33" i="3"/>
  <c r="Q32" i="3"/>
  <c r="P32" i="3"/>
  <c r="O32" i="3"/>
  <c r="L32" i="3"/>
  <c r="J32" i="3"/>
  <c r="I32" i="3"/>
  <c r="H32" i="3"/>
  <c r="Q31" i="3"/>
  <c r="P31" i="3"/>
  <c r="O31" i="3"/>
  <c r="L31" i="3"/>
  <c r="J31" i="3"/>
  <c r="I31" i="3"/>
  <c r="H31" i="3"/>
  <c r="Q30" i="3"/>
  <c r="P30" i="3"/>
  <c r="O30" i="3"/>
  <c r="L30" i="3"/>
  <c r="J30" i="3"/>
  <c r="I30" i="3"/>
  <c r="H30" i="3"/>
  <c r="Q29" i="3"/>
  <c r="P29" i="3"/>
  <c r="O29" i="3"/>
  <c r="L29" i="3"/>
  <c r="J29" i="3"/>
  <c r="I29" i="3"/>
  <c r="H29" i="3"/>
  <c r="Q28" i="3"/>
  <c r="P28" i="3"/>
  <c r="O28" i="3"/>
  <c r="L28" i="3"/>
  <c r="J28" i="3"/>
  <c r="I28" i="3"/>
  <c r="H28" i="3"/>
  <c r="Q27" i="3"/>
  <c r="P27" i="3"/>
  <c r="O27" i="3"/>
  <c r="L27" i="3"/>
  <c r="J27" i="3"/>
  <c r="I27" i="3"/>
  <c r="H27" i="3"/>
  <c r="Q26" i="3"/>
  <c r="P26" i="3"/>
  <c r="O26" i="3"/>
  <c r="L26" i="3"/>
  <c r="J26" i="3"/>
  <c r="I26" i="3"/>
  <c r="H26" i="3"/>
  <c r="Q25" i="3"/>
  <c r="P25" i="3"/>
  <c r="O25" i="3"/>
  <c r="L25" i="3"/>
  <c r="J25" i="3"/>
  <c r="I25" i="3"/>
  <c r="H25" i="3"/>
  <c r="Q24" i="3"/>
  <c r="P24" i="3"/>
  <c r="O24" i="3"/>
  <c r="L24" i="3"/>
  <c r="J24" i="3"/>
  <c r="I24" i="3"/>
  <c r="H24" i="3"/>
  <c r="Q23" i="3"/>
  <c r="P23" i="3"/>
  <c r="O23" i="3"/>
  <c r="L23" i="3"/>
  <c r="J23" i="3"/>
  <c r="I23" i="3"/>
  <c r="H23" i="3"/>
  <c r="Q22" i="3"/>
  <c r="P22" i="3"/>
  <c r="O22" i="3"/>
  <c r="L22" i="3"/>
  <c r="J22" i="3"/>
  <c r="I22" i="3"/>
  <c r="H22" i="3"/>
  <c r="Q21" i="3"/>
  <c r="P21" i="3"/>
  <c r="O21" i="3"/>
  <c r="L21" i="3"/>
  <c r="J21" i="3"/>
  <c r="I21" i="3"/>
  <c r="H21" i="3"/>
  <c r="Q20" i="3"/>
  <c r="P20" i="3"/>
  <c r="O20" i="3"/>
  <c r="L20" i="3"/>
  <c r="J20" i="3"/>
  <c r="I20" i="3"/>
  <c r="H20" i="3"/>
  <c r="Q19" i="3"/>
  <c r="P19" i="3"/>
  <c r="O19" i="3"/>
  <c r="L19" i="3"/>
  <c r="J19" i="3"/>
  <c r="I19" i="3"/>
  <c r="H19" i="3"/>
  <c r="Q18" i="3"/>
  <c r="P18" i="3"/>
  <c r="O18" i="3"/>
  <c r="L18" i="3"/>
  <c r="J18" i="3"/>
  <c r="I18" i="3"/>
  <c r="H18" i="3"/>
  <c r="Q17" i="3"/>
  <c r="P17" i="3"/>
  <c r="O17" i="3"/>
  <c r="L17" i="3"/>
  <c r="J17" i="3"/>
  <c r="I17" i="3"/>
  <c r="H17" i="3"/>
  <c r="Q16" i="3"/>
  <c r="P16" i="3"/>
  <c r="O16" i="3"/>
  <c r="L16" i="3"/>
  <c r="J16" i="3"/>
  <c r="I16" i="3"/>
  <c r="H16" i="3"/>
  <c r="Q15" i="3"/>
  <c r="P15" i="3"/>
  <c r="O15" i="3"/>
  <c r="L15" i="3"/>
  <c r="J15" i="3"/>
  <c r="I15" i="3"/>
  <c r="H15" i="3"/>
  <c r="D12" i="2"/>
  <c r="D11" i="2"/>
  <c r="D10" i="2"/>
  <c r="D9" i="2"/>
  <c r="D8" i="2"/>
  <c r="E8" i="2" s="1"/>
  <c r="D7" i="2"/>
  <c r="D6" i="2"/>
  <c r="D5" i="2"/>
  <c r="D4" i="2"/>
  <c r="I4" i="3" s="1"/>
  <c r="U4" i="3" s="1"/>
  <c r="V4" i="3" s="1"/>
  <c r="B23" i="1"/>
  <c r="D11" i="1"/>
  <c r="C11" i="1"/>
  <c r="B11" i="1"/>
  <c r="J4" i="3" l="1"/>
  <c r="O4" i="3"/>
  <c r="E12" i="2"/>
  <c r="E11" i="2"/>
  <c r="E10" i="2"/>
  <c r="E9" i="2"/>
  <c r="E7" i="2"/>
  <c r="E6" i="2"/>
  <c r="E5" i="2"/>
  <c r="E4" i="2"/>
  <c r="B10" i="1" l="1"/>
  <c r="B12" i="1" s="1"/>
  <c r="Q4" i="3"/>
  <c r="D10" i="1" s="1"/>
  <c r="D12" i="1" s="1"/>
  <c r="P4" i="3"/>
  <c r="B13" i="1" l="1"/>
  <c r="B14" i="1" s="1"/>
  <c r="D13" i="1"/>
  <c r="D14" i="1" s="1"/>
  <c r="C10" i="1"/>
  <c r="C12" i="1" s="1"/>
  <c r="L4" i="3"/>
  <c r="D15" i="1" l="1"/>
  <c r="D16" i="1" s="1"/>
  <c r="D19" i="1" s="1"/>
  <c r="B15" i="1"/>
  <c r="B16" i="1" s="1"/>
  <c r="B19" i="1" s="1"/>
  <c r="C13" i="1"/>
  <c r="C14" i="1" s="1"/>
  <c r="C15" i="1" s="1"/>
  <c r="C16" i="1" l="1"/>
  <c r="B27" i="1"/>
  <c r="C19" i="1" l="1"/>
  <c r="B26" i="1"/>
</calcChain>
</file>

<file path=xl/sharedStrings.xml><?xml version="1.0" encoding="utf-8"?>
<sst xmlns="http://schemas.openxmlformats.org/spreadsheetml/2006/main" count="171" uniqueCount="136">
  <si>
    <t>Customer Pricing Calculator</t>
  </si>
  <si>
    <t>Project Name</t>
  </si>
  <si>
    <t>Paytm-like Application</t>
  </si>
  <si>
    <t>Currency</t>
  </si>
  <si>
    <t>INR</t>
  </si>
  <si>
    <t>Target Gross Margin</t>
  </si>
  <si>
    <t>Overhead %</t>
  </si>
  <si>
    <t>Contingency %</t>
  </si>
  <si>
    <t>Metric</t>
  </si>
  <si>
    <t>Minimum</t>
  </si>
  <si>
    <t>Likely / PERT</t>
  </si>
  <si>
    <t>Maximum</t>
  </si>
  <si>
    <t>Notes</t>
  </si>
  <si>
    <t>Labor Cost</t>
  </si>
  <si>
    <t>Based on three-point effort</t>
  </si>
  <si>
    <t>Vendor / Other Costs</t>
  </si>
  <si>
    <t>Enter on WBS line items</t>
  </si>
  <si>
    <t>Subtotal Direct Cost</t>
  </si>
  <si>
    <t>Overhead</t>
  </si>
  <si>
    <t>Contingency</t>
  </si>
  <si>
    <t>Total Cost Basis</t>
  </si>
  <si>
    <t>Customer Price @ Target Margin</t>
  </si>
  <si>
    <t>Recommended Commercial Range</t>
  </si>
  <si>
    <t>Commercial Lever</t>
  </si>
  <si>
    <t>Value</t>
  </si>
  <si>
    <t>Formula / Guidance</t>
  </si>
  <si>
    <t>Target Margin</t>
  </si>
  <si>
    <t>Gross margin target</t>
  </si>
  <si>
    <t>Minimum Acceptable Margin</t>
  </si>
  <si>
    <t>Set your walk-away threshold</t>
  </si>
  <si>
    <t>Discount % from Target</t>
  </si>
  <si>
    <t>Negotiation allowance</t>
  </si>
  <si>
    <t>Indicative Negotiation Price</t>
  </si>
  <si>
    <t>Target price less negotiation discount</t>
  </si>
  <si>
    <t>Floor Price</t>
  </si>
  <si>
    <t>Likely cost basis priced at minimum margin</t>
  </si>
  <si>
    <t>Pricing Model</t>
  </si>
  <si>
    <t>Recommended Use</t>
  </si>
  <si>
    <t>Customer Charging Method</t>
  </si>
  <si>
    <t>Fixed Price</t>
  </si>
  <si>
    <t>Stable, well-defined scope</t>
  </si>
  <si>
    <t>Milestone / fixed contract</t>
  </si>
  <si>
    <t>Time &amp; Material</t>
  </si>
  <si>
    <t>Evolving requirements</t>
  </si>
  <si>
    <t>Hours/days × agreed rate</t>
  </si>
  <si>
    <t>Hybrid</t>
  </si>
  <si>
    <t>Discovery + uncertain build</t>
  </si>
  <si>
    <t>Fixed phases + T&amp;M changes</t>
  </si>
  <si>
    <t>Managed Service</t>
  </si>
  <si>
    <t>Post-go-live</t>
  </si>
  <si>
    <t>Monthly recurring fee</t>
  </si>
  <si>
    <t>How to use</t>
  </si>
  <si>
    <t>1. Update Resource Rates with your company's fully loaded monthly costs.</t>
  </si>
  <si>
    <t>2. Break the customer requirement into WBS items on the WBS Estimate tab.</t>
  </si>
  <si>
    <t>3. Enter optimistic, most-likely and pessimistic hours for each item.</t>
  </si>
  <si>
    <t>4. Add vendor/third-party costs directly to the WBS.</t>
  </si>
  <si>
    <t>5. Set target margin, overhead and contingency on Pricing Summary.</t>
  </si>
  <si>
    <t>6. Use Minimum / Likely / Maximum customer price as your commercial range.</t>
  </si>
  <si>
    <t>7. Use Change Request for scope changes after contract signature.</t>
  </si>
  <si>
    <t>Resource Rate Card</t>
  </si>
  <si>
    <t>Role</t>
  </si>
  <si>
    <t>Monthly Loaded Cost (INR)</t>
  </si>
  <si>
    <t>Productive Hours/Month</t>
  </si>
  <si>
    <t>Hourly Cost (INR)</t>
  </si>
  <si>
    <t>Daily Cost (INR)</t>
  </si>
  <si>
    <t>Active?</t>
  </si>
  <si>
    <t>Business Analyst</t>
  </si>
  <si>
    <t>Example rate</t>
  </si>
  <si>
    <t>Yes</t>
  </si>
  <si>
    <t>UI/UX Designer</t>
  </si>
  <si>
    <t>Developer</t>
  </si>
  <si>
    <t>Senior Developer</t>
  </si>
  <si>
    <t>Architect</t>
  </si>
  <si>
    <t>QA Engineer</t>
  </si>
  <si>
    <t>DevOps/SRE</t>
  </si>
  <si>
    <t>Project Manager</t>
  </si>
  <si>
    <t>Security Engineer</t>
  </si>
  <si>
    <t>WBS / Three-Point Effort Estimate</t>
  </si>
  <si>
    <t>WBS ID</t>
  </si>
  <si>
    <t>Phase</t>
  </si>
  <si>
    <t>Feature / Task</t>
  </si>
  <si>
    <t>Optimistic Hrs</t>
  </si>
  <si>
    <t>Most Likely Hrs</t>
  </si>
  <si>
    <t>Pessimistic Hrs</t>
  </si>
  <si>
    <t>PERT Expected Hrs</t>
  </si>
  <si>
    <t>Hourly Cost</t>
  </si>
  <si>
    <t>Vendor/Other Cost</t>
  </si>
  <si>
    <t>Total Cost</t>
  </si>
  <si>
    <t>Confidence</t>
  </si>
  <si>
    <t>Assumptions / Dependencies</t>
  </si>
  <si>
    <t>Min Cost</t>
  </si>
  <si>
    <t>Likely Cost</t>
  </si>
  <si>
    <t>Max Cost</t>
  </si>
  <si>
    <t>Status</t>
  </si>
  <si>
    <t>1.1</t>
  </si>
  <si>
    <t>Discovery</t>
  </si>
  <si>
    <t>Security</t>
  </si>
  <si>
    <t>Change Request Pricing Calculator</t>
  </si>
  <si>
    <t>CR ID</t>
  </si>
  <si>
    <t>Change Description</t>
  </si>
  <si>
    <t>Hours</t>
  </si>
  <si>
    <t>Other Cost</t>
  </si>
  <si>
    <t>Customer Price</t>
  </si>
  <si>
    <t>Estimation Assumptions &amp; Risks</t>
  </si>
  <si>
    <t>Category</t>
  </si>
  <si>
    <t>Assumption / Dependency</t>
  </si>
  <si>
    <t>Impact if Wrong</t>
  </si>
  <si>
    <t>Cost Impact</t>
  </si>
  <si>
    <t>Owner</t>
  </si>
  <si>
    <t>Scope</t>
  </si>
  <si>
    <t>MVP vs full fintech scope must be confirmed</t>
  </si>
  <si>
    <t>High</t>
  </si>
  <si>
    <t>TBD</t>
  </si>
  <si>
    <t>BA</t>
  </si>
  <si>
    <t>Define in discovery</t>
  </si>
  <si>
    <t>Integrations</t>
  </si>
  <si>
    <t>Payment/KYC APIs available and documented</t>
  </si>
  <si>
    <t>Vendor/API dependency</t>
  </si>
  <si>
    <t>Compliance</t>
  </si>
  <si>
    <t>Customer provides required regulatory/compliance requirements</t>
  </si>
  <si>
    <t>Customer</t>
  </si>
  <si>
    <t>Validate before fixed price</t>
  </si>
  <si>
    <t>Pen-test and security requirements are known</t>
  </si>
  <si>
    <t>Medium</t>
  </si>
  <si>
    <t>Allow for remediation</t>
  </si>
  <si>
    <t>Scale</t>
  </si>
  <si>
    <t>Peak transaction/user volumes are known</t>
  </si>
  <si>
    <t>Affects cloud architecture</t>
  </si>
  <si>
    <t>MVP scope remains controlled; one primary decision-maker available; timely stakeholder feedback; existing documentation provided; analysis excludes detailed UI/UX and coding; architecture only to MVP estimation level; integrations assessed from available documentation; compliance discovery only, not legal consulting.</t>
  </si>
  <si>
    <t>MVP Requirements &amp; analysis</t>
  </si>
  <si>
    <t>Actual Cost</t>
  </si>
  <si>
    <t>Actual Hours</t>
  </si>
  <si>
    <t>Profit</t>
  </si>
  <si>
    <t>Complete</t>
  </si>
  <si>
    <t>Cost Quoted</t>
  </si>
  <si>
    <t>Variance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</si>
</sst>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1"/>
      <name val="Calibri"/>
    </font>
    <font>
      <b/>
      <sz val="13"/>
      <name val="Calibri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B7B7B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3" fillId="3" borderId="0" xfId="0" applyFont="1" applyFill="1" applyAlignment="1">
      <alignment vertical="top" wrapText="1"/>
    </xf>
    <xf numFmtId="9" fontId="0" fillId="0" borderId="0" xfId="0" applyNumberForma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4" borderId="0" xfId="0" applyFill="1" applyAlignment="1">
      <alignment vertical="top" wrapText="1"/>
    </xf>
    <xf numFmtId="164" fontId="0" fillId="4" borderId="0" xfId="0" applyNumberForma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164" fontId="3" fillId="5" borderId="0" xfId="0" applyNumberFormat="1" applyFont="1" applyFill="1" applyAlignment="1">
      <alignment vertical="top" wrapText="1"/>
    </xf>
    <xf numFmtId="0" fontId="4" fillId="0" borderId="0" xfId="0" applyFont="1"/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5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showGridLines="0" workbookViewId="0">
      <selection sqref="A1:H1"/>
    </sheetView>
  </sheetViews>
  <sheetFormatPr baseColWidth="10" defaultColWidth="8.83203125" defaultRowHeight="15" x14ac:dyDescent="0.2"/>
  <cols>
    <col min="1" max="1" width="32" customWidth="1"/>
    <col min="2" max="2" width="20" customWidth="1"/>
    <col min="3" max="3" width="22" customWidth="1"/>
    <col min="4" max="4" width="20" customWidth="1"/>
    <col min="5" max="5" width="42" customWidth="1"/>
    <col min="6" max="8" width="14" customWidth="1"/>
  </cols>
  <sheetData>
    <row r="1" spans="1:8" x14ac:dyDescent="0.2">
      <c r="A1" s="12" t="s">
        <v>0</v>
      </c>
      <c r="B1" s="13"/>
      <c r="C1" s="13"/>
      <c r="D1" s="13"/>
      <c r="E1" s="13"/>
      <c r="F1" s="13"/>
      <c r="G1" s="13"/>
      <c r="H1" s="13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ht="16" x14ac:dyDescent="0.2">
      <c r="A3" s="2" t="s">
        <v>1</v>
      </c>
      <c r="B3" s="1" t="s">
        <v>2</v>
      </c>
      <c r="C3" s="1"/>
      <c r="D3" s="1"/>
      <c r="E3" s="1"/>
      <c r="F3" s="1"/>
      <c r="G3" s="1"/>
      <c r="H3" s="1"/>
    </row>
    <row r="4" spans="1:8" ht="16" x14ac:dyDescent="0.2">
      <c r="A4" s="2" t="s">
        <v>3</v>
      </c>
      <c r="B4" s="1" t="s">
        <v>4</v>
      </c>
      <c r="C4" s="1"/>
      <c r="D4" s="1"/>
      <c r="E4" s="1"/>
      <c r="F4" s="1"/>
      <c r="G4" s="1"/>
      <c r="H4" s="1"/>
    </row>
    <row r="5" spans="1:8" ht="16" x14ac:dyDescent="0.2">
      <c r="A5" s="2" t="s">
        <v>5</v>
      </c>
      <c r="B5" s="3">
        <v>0.25</v>
      </c>
      <c r="C5" s="1"/>
      <c r="D5" s="1"/>
      <c r="E5" s="1"/>
      <c r="F5" s="1"/>
      <c r="G5" s="1"/>
      <c r="H5" s="1"/>
    </row>
    <row r="6" spans="1:8" ht="16" x14ac:dyDescent="0.2">
      <c r="A6" s="2" t="s">
        <v>6</v>
      </c>
      <c r="B6" s="3">
        <v>0.1</v>
      </c>
      <c r="C6" s="1"/>
      <c r="D6" s="1"/>
      <c r="E6" s="1"/>
      <c r="F6" s="1"/>
      <c r="G6" s="1"/>
      <c r="H6" s="1"/>
    </row>
    <row r="7" spans="1:8" ht="16" x14ac:dyDescent="0.2">
      <c r="A7" s="2" t="s">
        <v>7</v>
      </c>
      <c r="B7" s="1">
        <v>0.15</v>
      </c>
      <c r="C7" s="1"/>
      <c r="D7" s="1"/>
      <c r="E7" s="1"/>
      <c r="F7" s="1"/>
      <c r="G7" s="1"/>
      <c r="H7" s="1"/>
    </row>
    <row r="8" spans="1:8" x14ac:dyDescent="0.2">
      <c r="A8" s="1"/>
      <c r="B8" s="1"/>
      <c r="C8" s="1"/>
      <c r="D8" s="1"/>
      <c r="E8" s="1"/>
      <c r="F8" s="1"/>
      <c r="G8" s="1"/>
      <c r="H8" s="1"/>
    </row>
    <row r="9" spans="1:8" ht="16" x14ac:dyDescent="0.2">
      <c r="A9" s="4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/>
      <c r="G9" s="4"/>
      <c r="H9" s="4"/>
    </row>
    <row r="10" spans="1:8" ht="16" x14ac:dyDescent="0.2">
      <c r="A10" s="1" t="s">
        <v>13</v>
      </c>
      <c r="B10" s="5">
        <f>SUM('WBS Estimate'!O4:O103)</f>
        <v>60000</v>
      </c>
      <c r="C10" s="5">
        <f>SUM('WBS Estimate'!J4:J103)</f>
        <v>78750</v>
      </c>
      <c r="D10" s="5">
        <f>SUM('WBS Estimate'!Q4:Q103)</f>
        <v>112500</v>
      </c>
      <c r="E10" s="1" t="s">
        <v>14</v>
      </c>
      <c r="F10" s="1"/>
      <c r="G10" s="1"/>
      <c r="H10" s="1"/>
    </row>
    <row r="11" spans="1:8" ht="16" x14ac:dyDescent="0.2">
      <c r="A11" s="1" t="s">
        <v>15</v>
      </c>
      <c r="B11" s="5">
        <f>SUM('WBS Estimate'!K4:K103)</f>
        <v>0</v>
      </c>
      <c r="C11" s="5">
        <f>SUM('WBS Estimate'!K4:K103)</f>
        <v>0</v>
      </c>
      <c r="D11" s="5">
        <f>SUM('WBS Estimate'!K4:K103)</f>
        <v>0</v>
      </c>
      <c r="E11" s="1" t="s">
        <v>16</v>
      </c>
      <c r="F11" s="1"/>
      <c r="G11" s="1"/>
      <c r="H11" s="1"/>
    </row>
    <row r="12" spans="1:8" ht="16" x14ac:dyDescent="0.2">
      <c r="A12" s="1" t="s">
        <v>17</v>
      </c>
      <c r="B12" s="5">
        <f>B10+B11</f>
        <v>60000</v>
      </c>
      <c r="C12" s="5">
        <f>C10+C11</f>
        <v>78750</v>
      </c>
      <c r="D12" s="5">
        <f>D10+D11</f>
        <v>112500</v>
      </c>
      <c r="E12" s="1"/>
      <c r="F12" s="1"/>
      <c r="G12" s="1"/>
      <c r="H12" s="1"/>
    </row>
    <row r="13" spans="1:8" ht="16" x14ac:dyDescent="0.2">
      <c r="A13" s="1" t="s">
        <v>18</v>
      </c>
      <c r="B13" s="5">
        <f>B12*$B$6</f>
        <v>6000</v>
      </c>
      <c r="C13" s="5">
        <f>C12*$B$6</f>
        <v>7875</v>
      </c>
      <c r="D13" s="5">
        <f>D12*$B$6</f>
        <v>11250</v>
      </c>
      <c r="E13" s="1"/>
      <c r="F13" s="1"/>
      <c r="G13" s="1"/>
      <c r="H13" s="1"/>
    </row>
    <row r="14" spans="1:8" ht="16" x14ac:dyDescent="0.2">
      <c r="A14" s="1" t="s">
        <v>19</v>
      </c>
      <c r="B14" s="5">
        <f>(B12+B13)*$B$7</f>
        <v>9900</v>
      </c>
      <c r="C14" s="5">
        <f>(C12+C13)*$B$7</f>
        <v>12993.75</v>
      </c>
      <c r="D14" s="5">
        <f>(D12+D13)*$B$7</f>
        <v>18562.5</v>
      </c>
      <c r="E14" s="1"/>
      <c r="F14" s="1"/>
      <c r="G14" s="1"/>
      <c r="H14" s="1"/>
    </row>
    <row r="15" spans="1:8" ht="16" x14ac:dyDescent="0.2">
      <c r="A15" s="6" t="s">
        <v>20</v>
      </c>
      <c r="B15" s="7">
        <f>B12+B13+B14</f>
        <v>75900</v>
      </c>
      <c r="C15" s="7">
        <f>C12+C13+C14</f>
        <v>99618.75</v>
      </c>
      <c r="D15" s="7">
        <f>D12+D13+D14</f>
        <v>142312.5</v>
      </c>
      <c r="E15" s="1"/>
      <c r="F15" s="1"/>
      <c r="G15" s="1"/>
      <c r="H15" s="1"/>
    </row>
    <row r="16" spans="1:8" ht="16" x14ac:dyDescent="0.2">
      <c r="A16" s="6" t="s">
        <v>21</v>
      </c>
      <c r="B16" s="7">
        <f>B15/(1-$B$5)</f>
        <v>101200</v>
      </c>
      <c r="C16" s="7">
        <f>C15/(1-$B$5)</f>
        <v>132825</v>
      </c>
      <c r="D16" s="7">
        <f>D15/(1-$B$5)</f>
        <v>189750</v>
      </c>
      <c r="E16" s="1"/>
      <c r="F16" s="1"/>
      <c r="G16" s="1"/>
      <c r="H16" s="1"/>
    </row>
    <row r="17" spans="1:8" x14ac:dyDescent="0.2">
      <c r="A17" s="1"/>
      <c r="B17" s="5"/>
      <c r="C17" s="5"/>
      <c r="D17" s="5"/>
      <c r="E17" s="1"/>
      <c r="F17" s="1"/>
      <c r="G17" s="1"/>
      <c r="H17" s="1"/>
    </row>
    <row r="18" spans="1:8" x14ac:dyDescent="0.2">
      <c r="A18" s="1"/>
      <c r="B18" s="5"/>
      <c r="C18" s="5"/>
      <c r="D18" s="5"/>
      <c r="E18" s="1"/>
      <c r="F18" s="1"/>
      <c r="G18" s="1"/>
      <c r="H18" s="1"/>
    </row>
    <row r="19" spans="1:8" ht="16" x14ac:dyDescent="0.2">
      <c r="A19" s="8" t="s">
        <v>22</v>
      </c>
      <c r="B19" s="9">
        <f>B16</f>
        <v>101200</v>
      </c>
      <c r="C19" s="9">
        <f>C16</f>
        <v>132825</v>
      </c>
      <c r="D19" s="9">
        <f>D16</f>
        <v>189750</v>
      </c>
      <c r="E19" s="1"/>
      <c r="F19" s="1"/>
      <c r="G19" s="1"/>
      <c r="H19" s="1"/>
    </row>
    <row r="20" spans="1:8" x14ac:dyDescent="0.2">
      <c r="A20" s="1"/>
      <c r="B20" s="1"/>
      <c r="C20" s="1"/>
      <c r="D20" s="1"/>
      <c r="E20" s="1"/>
      <c r="F20" s="1"/>
      <c r="G20" s="1"/>
      <c r="H20" s="1"/>
    </row>
    <row r="21" spans="1:8" x14ac:dyDescent="0.2">
      <c r="A21" s="1"/>
      <c r="B21" s="1"/>
      <c r="C21" s="1"/>
      <c r="D21" s="1"/>
      <c r="E21" s="1"/>
      <c r="F21" s="1"/>
      <c r="G21" s="1"/>
      <c r="H21" s="1"/>
    </row>
    <row r="22" spans="1:8" ht="16" x14ac:dyDescent="0.2">
      <c r="A22" s="4" t="s">
        <v>23</v>
      </c>
      <c r="B22" s="4" t="s">
        <v>24</v>
      </c>
      <c r="C22" s="4" t="s">
        <v>25</v>
      </c>
      <c r="D22" s="4"/>
      <c r="E22" s="4"/>
      <c r="F22" s="4"/>
      <c r="G22" s="4"/>
      <c r="H22" s="4"/>
    </row>
    <row r="23" spans="1:8" ht="16" x14ac:dyDescent="0.2">
      <c r="A23" s="1" t="s">
        <v>26</v>
      </c>
      <c r="B23" s="3">
        <f>B5</f>
        <v>0.25</v>
      </c>
      <c r="C23" s="1" t="s">
        <v>27</v>
      </c>
      <c r="D23" s="1"/>
      <c r="E23" s="1"/>
      <c r="F23" s="1"/>
      <c r="G23" s="1"/>
      <c r="H23" s="1"/>
    </row>
    <row r="24" spans="1:8" ht="32" x14ac:dyDescent="0.2">
      <c r="A24" s="1" t="s">
        <v>28</v>
      </c>
      <c r="B24" s="3">
        <v>0.18</v>
      </c>
      <c r="C24" s="1" t="s">
        <v>29</v>
      </c>
      <c r="D24" s="1"/>
      <c r="E24" s="1"/>
      <c r="F24" s="1"/>
      <c r="G24" s="1"/>
      <c r="H24" s="1"/>
    </row>
    <row r="25" spans="1:8" ht="16" x14ac:dyDescent="0.2">
      <c r="A25" s="1" t="s">
        <v>30</v>
      </c>
      <c r="B25" s="3">
        <v>0.05</v>
      </c>
      <c r="C25" s="1" t="s">
        <v>31</v>
      </c>
      <c r="D25" s="1"/>
      <c r="E25" s="1"/>
      <c r="F25" s="1"/>
      <c r="G25" s="1"/>
      <c r="H25" s="1"/>
    </row>
    <row r="26" spans="1:8" ht="32" x14ac:dyDescent="0.2">
      <c r="A26" s="1" t="s">
        <v>32</v>
      </c>
      <c r="B26" s="5">
        <f>C16*(1-B25)</f>
        <v>126183.75</v>
      </c>
      <c r="C26" s="1" t="s">
        <v>33</v>
      </c>
      <c r="D26" s="1"/>
      <c r="E26" s="1"/>
      <c r="F26" s="1"/>
      <c r="G26" s="1"/>
      <c r="H26" s="1"/>
    </row>
    <row r="27" spans="1:8" ht="32" x14ac:dyDescent="0.2">
      <c r="A27" s="1" t="s">
        <v>34</v>
      </c>
      <c r="B27" s="5">
        <f>C15/(1-B24)</f>
        <v>121486.28048780486</v>
      </c>
      <c r="C27" s="1" t="s">
        <v>35</v>
      </c>
      <c r="D27" s="1"/>
      <c r="E27" s="1"/>
      <c r="F27" s="1"/>
      <c r="G27" s="1"/>
      <c r="H27" s="1"/>
    </row>
    <row r="28" spans="1:8" x14ac:dyDescent="0.2">
      <c r="A28" s="1"/>
      <c r="B28" s="1"/>
      <c r="C28" s="1"/>
      <c r="D28" s="1"/>
      <c r="E28" s="1"/>
      <c r="F28" s="1"/>
      <c r="G28" s="1"/>
      <c r="H28" s="1"/>
    </row>
    <row r="29" spans="1:8" ht="32" x14ac:dyDescent="0.2">
      <c r="A29" s="4" t="s">
        <v>36</v>
      </c>
      <c r="B29" s="4" t="s">
        <v>37</v>
      </c>
      <c r="C29" s="4" t="s">
        <v>38</v>
      </c>
      <c r="D29" s="4"/>
      <c r="E29" s="4"/>
      <c r="F29" s="4"/>
      <c r="G29" s="4"/>
      <c r="H29" s="4"/>
    </row>
    <row r="30" spans="1:8" ht="32" x14ac:dyDescent="0.2">
      <c r="A30" s="1" t="s">
        <v>39</v>
      </c>
      <c r="B30" s="1" t="s">
        <v>40</v>
      </c>
      <c r="C30" s="1" t="s">
        <v>41</v>
      </c>
      <c r="D30" s="1"/>
      <c r="E30" s="1"/>
      <c r="F30" s="1"/>
      <c r="G30" s="1"/>
      <c r="H30" s="1"/>
    </row>
    <row r="31" spans="1:8" ht="16" x14ac:dyDescent="0.2">
      <c r="A31" s="1" t="s">
        <v>42</v>
      </c>
      <c r="B31" s="1" t="s">
        <v>43</v>
      </c>
      <c r="C31" s="1" t="s">
        <v>44</v>
      </c>
      <c r="D31" s="1"/>
      <c r="E31" s="1"/>
      <c r="F31" s="1"/>
      <c r="G31" s="1"/>
      <c r="H31" s="1"/>
    </row>
    <row r="32" spans="1:8" ht="32" x14ac:dyDescent="0.2">
      <c r="A32" s="1" t="s">
        <v>45</v>
      </c>
      <c r="B32" s="1" t="s">
        <v>46</v>
      </c>
      <c r="C32" s="1" t="s">
        <v>47</v>
      </c>
      <c r="D32" s="1"/>
      <c r="E32" s="1"/>
      <c r="F32" s="1"/>
      <c r="G32" s="1"/>
      <c r="H32" s="1"/>
    </row>
    <row r="33" spans="1:8" ht="16" x14ac:dyDescent="0.2">
      <c r="A33" s="1" t="s">
        <v>48</v>
      </c>
      <c r="B33" s="1" t="s">
        <v>49</v>
      </c>
      <c r="C33" s="1" t="s">
        <v>50</v>
      </c>
      <c r="D33" s="1"/>
      <c r="E33" s="1"/>
      <c r="F33" s="1"/>
      <c r="G33" s="1"/>
      <c r="H33" s="1"/>
    </row>
    <row r="34" spans="1:8" ht="17" x14ac:dyDescent="0.2">
      <c r="A34" s="10" t="s">
        <v>51</v>
      </c>
    </row>
    <row r="35" spans="1:8" x14ac:dyDescent="0.2">
      <c r="A35" s="11" t="s">
        <v>52</v>
      </c>
      <c r="B35" s="11"/>
      <c r="C35" s="11"/>
      <c r="D35" s="11"/>
      <c r="E35" s="11"/>
      <c r="F35" s="11"/>
      <c r="G35" s="11"/>
      <c r="H35" s="11"/>
    </row>
    <row r="36" spans="1:8" x14ac:dyDescent="0.2">
      <c r="A36" s="11" t="s">
        <v>53</v>
      </c>
      <c r="B36" s="11"/>
      <c r="C36" s="11"/>
      <c r="D36" s="11"/>
      <c r="E36" s="11"/>
      <c r="F36" s="11"/>
      <c r="G36" s="11"/>
      <c r="H36" s="11"/>
    </row>
    <row r="37" spans="1:8" x14ac:dyDescent="0.2">
      <c r="A37" s="11" t="s">
        <v>54</v>
      </c>
      <c r="B37" s="11"/>
      <c r="C37" s="11"/>
      <c r="D37" s="11"/>
      <c r="E37" s="11"/>
      <c r="F37" s="11"/>
      <c r="G37" s="11"/>
      <c r="H37" s="11"/>
    </row>
    <row r="38" spans="1:8" x14ac:dyDescent="0.2">
      <c r="A38" s="11" t="s">
        <v>55</v>
      </c>
      <c r="B38" s="11"/>
      <c r="C38" s="11"/>
      <c r="D38" s="11"/>
      <c r="E38" s="11"/>
      <c r="F38" s="11"/>
      <c r="G38" s="11"/>
      <c r="H38" s="11"/>
    </row>
    <row r="39" spans="1:8" x14ac:dyDescent="0.2">
      <c r="A39" s="11" t="s">
        <v>56</v>
      </c>
      <c r="B39" s="11"/>
      <c r="C39" s="11"/>
      <c r="D39" s="11"/>
      <c r="E39" s="11"/>
      <c r="F39" s="11"/>
      <c r="G39" s="11"/>
      <c r="H39" s="11"/>
    </row>
    <row r="40" spans="1:8" x14ac:dyDescent="0.2">
      <c r="A40" s="11" t="s">
        <v>57</v>
      </c>
      <c r="B40" s="11"/>
      <c r="C40" s="11"/>
      <c r="D40" s="11"/>
      <c r="E40" s="11"/>
      <c r="F40" s="11"/>
      <c r="G40" s="11"/>
      <c r="H40" s="11"/>
    </row>
    <row r="41" spans="1:8" x14ac:dyDescent="0.2">
      <c r="A41" s="11" t="s">
        <v>58</v>
      </c>
      <c r="B41" s="11"/>
      <c r="C41" s="11"/>
      <c r="D41" s="11"/>
      <c r="E41" s="11"/>
      <c r="F41" s="11"/>
      <c r="G41" s="11"/>
      <c r="H41" s="11"/>
    </row>
  </sheetData>
  <mergeCells count="8">
    <mergeCell ref="A1:H1"/>
    <mergeCell ref="A37:H37"/>
    <mergeCell ref="A40:H40"/>
    <mergeCell ref="A39:H39"/>
    <mergeCell ref="A35:H35"/>
    <mergeCell ref="A38:H38"/>
    <mergeCell ref="A41:H41"/>
    <mergeCell ref="A36:H3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workbookViewId="0">
      <selection activeCell="B19" sqref="B19"/>
    </sheetView>
  </sheetViews>
  <sheetFormatPr baseColWidth="10" defaultColWidth="8.83203125" defaultRowHeight="15" x14ac:dyDescent="0.2"/>
  <cols>
    <col min="1" max="1" width="24" customWidth="1"/>
    <col min="2" max="2" width="22" customWidth="1"/>
    <col min="3" max="3" width="24" customWidth="1"/>
    <col min="4" max="4" width="20" customWidth="1"/>
    <col min="5" max="5" width="18" customWidth="1"/>
    <col min="6" max="6" width="28" customWidth="1"/>
    <col min="7" max="7" width="12" customWidth="1"/>
  </cols>
  <sheetData>
    <row r="1" spans="1:7" x14ac:dyDescent="0.2">
      <c r="A1" s="12" t="s">
        <v>59</v>
      </c>
      <c r="B1" s="13"/>
      <c r="C1" s="13"/>
      <c r="D1" s="13"/>
      <c r="E1" s="13"/>
      <c r="F1" s="13"/>
      <c r="G1" s="13"/>
    </row>
    <row r="2" spans="1:7" x14ac:dyDescent="0.2">
      <c r="A2" s="1"/>
      <c r="B2" s="1"/>
      <c r="C2" s="1"/>
      <c r="D2" s="1"/>
      <c r="E2" s="1"/>
      <c r="F2" s="1"/>
      <c r="G2" s="1"/>
    </row>
    <row r="3" spans="1:7" ht="16" x14ac:dyDescent="0.2">
      <c r="A3" s="4" t="s">
        <v>60</v>
      </c>
      <c r="B3" s="4" t="s">
        <v>61</v>
      </c>
      <c r="C3" s="4" t="s">
        <v>62</v>
      </c>
      <c r="D3" s="4" t="s">
        <v>63</v>
      </c>
      <c r="E3" s="4" t="s">
        <v>64</v>
      </c>
      <c r="F3" s="4" t="s">
        <v>12</v>
      </c>
      <c r="G3" s="4" t="s">
        <v>65</v>
      </c>
    </row>
    <row r="4" spans="1:7" ht="16" x14ac:dyDescent="0.2">
      <c r="A4" s="1" t="s">
        <v>66</v>
      </c>
      <c r="B4" s="1">
        <v>150000</v>
      </c>
      <c r="C4" s="1">
        <v>120</v>
      </c>
      <c r="D4" s="1">
        <f t="shared" ref="D4:D12" si="0">B4/C4</f>
        <v>1250</v>
      </c>
      <c r="E4" s="1">
        <f t="shared" ref="E4:E12" si="1">D4*8</f>
        <v>10000</v>
      </c>
      <c r="F4" s="1" t="s">
        <v>67</v>
      </c>
      <c r="G4" s="1" t="s">
        <v>68</v>
      </c>
    </row>
    <row r="5" spans="1:7" ht="16" x14ac:dyDescent="0.2">
      <c r="A5" s="1" t="s">
        <v>69</v>
      </c>
      <c r="B5" s="1">
        <v>180000</v>
      </c>
      <c r="C5" s="1">
        <v>120</v>
      </c>
      <c r="D5" s="1">
        <f t="shared" si="0"/>
        <v>1500</v>
      </c>
      <c r="E5" s="1">
        <f t="shared" si="1"/>
        <v>12000</v>
      </c>
      <c r="F5" s="1" t="s">
        <v>67</v>
      </c>
      <c r="G5" s="1" t="s">
        <v>68</v>
      </c>
    </row>
    <row r="6" spans="1:7" ht="16" x14ac:dyDescent="0.2">
      <c r="A6" s="1" t="s">
        <v>70</v>
      </c>
      <c r="B6" s="1">
        <v>200000</v>
      </c>
      <c r="C6" s="1">
        <v>120</v>
      </c>
      <c r="D6" s="1">
        <f t="shared" si="0"/>
        <v>1666.6666666666667</v>
      </c>
      <c r="E6" s="1">
        <f t="shared" si="1"/>
        <v>13333.333333333334</v>
      </c>
      <c r="F6" s="1" t="s">
        <v>67</v>
      </c>
      <c r="G6" s="1" t="s">
        <v>68</v>
      </c>
    </row>
    <row r="7" spans="1:7" ht="16" x14ac:dyDescent="0.2">
      <c r="A7" s="1" t="s">
        <v>71</v>
      </c>
      <c r="B7" s="1">
        <v>300000</v>
      </c>
      <c r="C7" s="1">
        <v>120</v>
      </c>
      <c r="D7" s="1">
        <f t="shared" si="0"/>
        <v>2500</v>
      </c>
      <c r="E7" s="1">
        <f t="shared" si="1"/>
        <v>20000</v>
      </c>
      <c r="F7" s="1" t="s">
        <v>67</v>
      </c>
      <c r="G7" s="1" t="s">
        <v>68</v>
      </c>
    </row>
    <row r="8" spans="1:7" ht="16" x14ac:dyDescent="0.2">
      <c r="A8" s="1" t="s">
        <v>72</v>
      </c>
      <c r="B8" s="1">
        <v>450000</v>
      </c>
      <c r="C8" s="1">
        <v>120</v>
      </c>
      <c r="D8" s="1">
        <f t="shared" si="0"/>
        <v>3750</v>
      </c>
      <c r="E8" s="1">
        <f t="shared" si="1"/>
        <v>30000</v>
      </c>
      <c r="F8" s="1" t="s">
        <v>67</v>
      </c>
      <c r="G8" s="1" t="s">
        <v>68</v>
      </c>
    </row>
    <row r="9" spans="1:7" ht="16" x14ac:dyDescent="0.2">
      <c r="A9" s="1" t="s">
        <v>73</v>
      </c>
      <c r="B9" s="1">
        <v>150000</v>
      </c>
      <c r="C9" s="1">
        <v>120</v>
      </c>
      <c r="D9" s="1">
        <f t="shared" si="0"/>
        <v>1250</v>
      </c>
      <c r="E9" s="1">
        <f t="shared" si="1"/>
        <v>10000</v>
      </c>
      <c r="F9" s="1" t="s">
        <v>67</v>
      </c>
      <c r="G9" s="1" t="s">
        <v>68</v>
      </c>
    </row>
    <row r="10" spans="1:7" ht="16" x14ac:dyDescent="0.2">
      <c r="A10" s="1" t="s">
        <v>74</v>
      </c>
      <c r="B10" s="1">
        <v>250000</v>
      </c>
      <c r="C10" s="1">
        <v>120</v>
      </c>
      <c r="D10" s="1">
        <f t="shared" si="0"/>
        <v>2083.3333333333335</v>
      </c>
      <c r="E10" s="1">
        <f t="shared" si="1"/>
        <v>16666.666666666668</v>
      </c>
      <c r="F10" s="1" t="s">
        <v>67</v>
      </c>
      <c r="G10" s="1" t="s">
        <v>68</v>
      </c>
    </row>
    <row r="11" spans="1:7" ht="16" x14ac:dyDescent="0.2">
      <c r="A11" s="1" t="s">
        <v>75</v>
      </c>
      <c r="B11" s="1">
        <v>300000</v>
      </c>
      <c r="C11" s="1">
        <v>120</v>
      </c>
      <c r="D11" s="1">
        <f t="shared" si="0"/>
        <v>2500</v>
      </c>
      <c r="E11" s="1">
        <f t="shared" si="1"/>
        <v>20000</v>
      </c>
      <c r="F11" s="1" t="s">
        <v>67</v>
      </c>
      <c r="G11" s="1" t="s">
        <v>68</v>
      </c>
    </row>
    <row r="12" spans="1:7" ht="16" x14ac:dyDescent="0.2">
      <c r="A12" s="1" t="s">
        <v>76</v>
      </c>
      <c r="B12" s="1">
        <v>300000</v>
      </c>
      <c r="C12" s="1">
        <v>120</v>
      </c>
      <c r="D12" s="1">
        <f t="shared" si="0"/>
        <v>2500</v>
      </c>
      <c r="E12" s="1">
        <f t="shared" si="1"/>
        <v>20000</v>
      </c>
      <c r="F12" s="1" t="s">
        <v>67</v>
      </c>
      <c r="G12" s="1" t="s">
        <v>68</v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3"/>
  <sheetViews>
    <sheetView showGridLines="0" tabSelected="1" topLeftCell="E1" workbookViewId="0">
      <pane ySplit="3" topLeftCell="A4" activePane="bottomLeft" state="frozen"/>
      <selection pane="bottomLeft" activeCell="T5" sqref="T5"/>
    </sheetView>
  </sheetViews>
  <sheetFormatPr baseColWidth="10" defaultColWidth="8.83203125" defaultRowHeight="15" x14ac:dyDescent="0.2"/>
  <cols>
    <col min="1" max="1" width="10" customWidth="1"/>
    <col min="2" max="2" width="16" customWidth="1"/>
    <col min="3" max="3" width="30" customWidth="1"/>
    <col min="4" max="4" width="22" customWidth="1"/>
    <col min="5" max="5" width="14" customWidth="1"/>
    <col min="6" max="7" width="15" customWidth="1"/>
    <col min="8" max="10" width="16" customWidth="1"/>
    <col min="11" max="11" width="18" customWidth="1"/>
    <col min="12" max="12" width="16" customWidth="1"/>
    <col min="13" max="13" width="13" customWidth="1"/>
    <col min="14" max="14" width="34" customWidth="1"/>
    <col min="15" max="23" width="16" customWidth="1"/>
  </cols>
  <sheetData>
    <row r="1" spans="1:23" x14ac:dyDescent="0.2">
      <c r="A1" s="12" t="s">
        <v>77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6" x14ac:dyDescent="0.2">
      <c r="A3" s="4" t="s">
        <v>78</v>
      </c>
      <c r="B3" s="4" t="s">
        <v>79</v>
      </c>
      <c r="C3" s="4" t="s">
        <v>80</v>
      </c>
      <c r="D3" s="4" t="s">
        <v>60</v>
      </c>
      <c r="E3" s="4" t="s">
        <v>81</v>
      </c>
      <c r="F3" s="4" t="s">
        <v>82</v>
      </c>
      <c r="G3" s="4" t="s">
        <v>83</v>
      </c>
      <c r="H3" s="4" t="s">
        <v>84</v>
      </c>
      <c r="I3" s="4" t="s">
        <v>85</v>
      </c>
      <c r="J3" s="4" t="s">
        <v>13</v>
      </c>
      <c r="K3" s="4" t="s">
        <v>86</v>
      </c>
      <c r="L3" s="4" t="s">
        <v>87</v>
      </c>
      <c r="M3" s="4" t="s">
        <v>88</v>
      </c>
      <c r="N3" s="4" t="s">
        <v>89</v>
      </c>
      <c r="O3" s="4" t="s">
        <v>90</v>
      </c>
      <c r="P3" s="4" t="s">
        <v>91</v>
      </c>
      <c r="Q3" s="4" t="s">
        <v>92</v>
      </c>
      <c r="R3" s="14" t="s">
        <v>134</v>
      </c>
      <c r="S3" s="14" t="s">
        <v>131</v>
      </c>
      <c r="T3" s="14" t="s">
        <v>135</v>
      </c>
      <c r="U3" s="14" t="s">
        <v>130</v>
      </c>
      <c r="V3" s="14" t="s">
        <v>132</v>
      </c>
      <c r="W3" s="4" t="s">
        <v>93</v>
      </c>
    </row>
    <row r="4" spans="1:23" ht="144" x14ac:dyDescent="0.2">
      <c r="A4" s="1" t="s">
        <v>94</v>
      </c>
      <c r="B4" s="1" t="s">
        <v>95</v>
      </c>
      <c r="C4" s="1" t="s">
        <v>129</v>
      </c>
      <c r="D4" s="1" t="s">
        <v>66</v>
      </c>
      <c r="E4" s="1">
        <v>48</v>
      </c>
      <c r="F4" s="1">
        <v>60</v>
      </c>
      <c r="G4" s="1">
        <v>90</v>
      </c>
      <c r="H4" s="1">
        <f>(E4+4*F4+G4)/6</f>
        <v>63</v>
      </c>
      <c r="I4" s="1">
        <f>IFERROR(VLOOKUP(D4,'Resource Rates'!$A$4:$D$12,4,FALSE),0)</f>
        <v>1250</v>
      </c>
      <c r="J4" s="1">
        <f>H4*I4</f>
        <v>78750</v>
      </c>
      <c r="K4" s="1"/>
      <c r="L4" s="1">
        <f t="shared" ref="L4" si="0">J4+K4</f>
        <v>78750</v>
      </c>
      <c r="M4" s="3">
        <v>0.9</v>
      </c>
      <c r="N4" s="1" t="s">
        <v>128</v>
      </c>
      <c r="O4" s="1">
        <f>E4*I4</f>
        <v>60000</v>
      </c>
      <c r="P4" s="1">
        <f>H4*I4</f>
        <v>78750</v>
      </c>
      <c r="Q4" s="1">
        <f>G4*I4</f>
        <v>112500</v>
      </c>
      <c r="R4" s="1">
        <v>112500</v>
      </c>
      <c r="S4" s="1">
        <v>63</v>
      </c>
      <c r="T4" s="1">
        <f>S4-H4</f>
        <v>0</v>
      </c>
      <c r="U4" s="1">
        <f>S4*(I4+K4)</f>
        <v>78750</v>
      </c>
      <c r="V4" s="1">
        <f>R4-U4</f>
        <v>33750</v>
      </c>
      <c r="W4" s="1" t="s">
        <v>133</v>
      </c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6" x14ac:dyDescent="0.2">
      <c r="A15" s="1"/>
      <c r="B15" s="1"/>
      <c r="C15" s="1"/>
      <c r="D15" s="1"/>
      <c r="E15" s="1"/>
      <c r="F15" s="1"/>
      <c r="G15" s="1"/>
      <c r="H15" s="1" t="str">
        <f t="shared" ref="H15:H46" si="1">IF(C15="","",(E15+4*F15+G15)/6)</f>
        <v/>
      </c>
      <c r="I15" s="1">
        <f>IFERROR(VLOOKUP(D15,'Resource Rates'!$A$4:$D$12,4,FALSE),0)</f>
        <v>0</v>
      </c>
      <c r="J15" s="1" t="str">
        <f>IF(C15="","",H15*I15)</f>
        <v/>
      </c>
      <c r="K15" s="1"/>
      <c r="L15" s="1" t="str">
        <f>IF(C15="","",J15+K15)</f>
        <v/>
      </c>
      <c r="M15" s="1"/>
      <c r="N15" s="1"/>
      <c r="O15" s="1" t="str">
        <f>IF(C15="","",E15*I15)</f>
        <v/>
      </c>
      <c r="P15" s="1" t="str">
        <f>IF(C15="","",H15*I15)</f>
        <v/>
      </c>
      <c r="Q15" s="1" t="str">
        <f>IF(C15="","",G15*I15)</f>
        <v/>
      </c>
      <c r="R15" s="1"/>
      <c r="S15" s="1"/>
      <c r="T15" s="1"/>
      <c r="U15" s="1"/>
      <c r="V15" s="1"/>
      <c r="W15" s="1"/>
    </row>
    <row r="16" spans="1:23" ht="16" x14ac:dyDescent="0.2">
      <c r="A16" s="1"/>
      <c r="B16" s="1"/>
      <c r="C16" s="1"/>
      <c r="D16" s="1"/>
      <c r="E16" s="1"/>
      <c r="F16" s="1"/>
      <c r="G16" s="1"/>
      <c r="H16" s="1" t="str">
        <f t="shared" si="1"/>
        <v/>
      </c>
      <c r="I16" s="1">
        <f>IFERROR(VLOOKUP(D16,'Resource Rates'!$A$4:$D$12,4,FALSE),0)</f>
        <v>0</v>
      </c>
      <c r="J16" s="1" t="str">
        <f>IF(C16="","",H16*I16)</f>
        <v/>
      </c>
      <c r="K16" s="1"/>
      <c r="L16" s="1" t="str">
        <f>IF(C16="","",J16+K16)</f>
        <v/>
      </c>
      <c r="M16" s="1"/>
      <c r="N16" s="1"/>
      <c r="O16" s="1" t="str">
        <f>IF(C16="","",E16*I16)</f>
        <v/>
      </c>
      <c r="P16" s="1" t="str">
        <f>IF(C16="","",H16*I16)</f>
        <v/>
      </c>
      <c r="Q16" s="1" t="str">
        <f>IF(C16="","",G16*I16)</f>
        <v/>
      </c>
      <c r="R16" s="1"/>
      <c r="S16" s="1"/>
      <c r="T16" s="1"/>
      <c r="U16" s="1"/>
      <c r="V16" s="1"/>
      <c r="W16" s="1"/>
    </row>
    <row r="17" spans="1:23" ht="16" x14ac:dyDescent="0.2">
      <c r="A17" s="1"/>
      <c r="B17" s="1"/>
      <c r="C17" s="1"/>
      <c r="D17" s="1"/>
      <c r="E17" s="1"/>
      <c r="F17" s="1"/>
      <c r="G17" s="1"/>
      <c r="H17" s="1" t="str">
        <f t="shared" si="1"/>
        <v/>
      </c>
      <c r="I17" s="1">
        <f>IFERROR(VLOOKUP(D17,'Resource Rates'!$A$4:$D$12,4,FALSE),0)</f>
        <v>0</v>
      </c>
      <c r="J17" s="1" t="str">
        <f>IF(C17="","",H17*I17)</f>
        <v/>
      </c>
      <c r="K17" s="1"/>
      <c r="L17" s="1" t="str">
        <f>IF(C17="","",J17+K17)</f>
        <v/>
      </c>
      <c r="M17" s="1"/>
      <c r="N17" s="1"/>
      <c r="O17" s="1" t="str">
        <f>IF(C17="","",E17*I17)</f>
        <v/>
      </c>
      <c r="P17" s="1" t="str">
        <f>IF(C17="","",H17*I17)</f>
        <v/>
      </c>
      <c r="Q17" s="1" t="str">
        <f>IF(C17="","",G17*I17)</f>
        <v/>
      </c>
      <c r="R17" s="1"/>
      <c r="S17" s="1"/>
      <c r="T17" s="1"/>
      <c r="U17" s="1"/>
      <c r="V17" s="1"/>
      <c r="W17" s="1"/>
    </row>
    <row r="18" spans="1:23" ht="16" x14ac:dyDescent="0.2">
      <c r="A18" s="1"/>
      <c r="B18" s="1"/>
      <c r="C18" s="1"/>
      <c r="D18" s="1"/>
      <c r="E18" s="1"/>
      <c r="F18" s="1"/>
      <c r="G18" s="1"/>
      <c r="H18" s="1" t="str">
        <f t="shared" si="1"/>
        <v/>
      </c>
      <c r="I18" s="1">
        <f>IFERROR(VLOOKUP(D18,'Resource Rates'!$A$4:$D$12,4,FALSE),0)</f>
        <v>0</v>
      </c>
      <c r="J18" s="1" t="str">
        <f>IF(C18="","",H18*I18)</f>
        <v/>
      </c>
      <c r="K18" s="1"/>
      <c r="L18" s="1" t="str">
        <f>IF(C18="","",J18+K18)</f>
        <v/>
      </c>
      <c r="M18" s="1"/>
      <c r="N18" s="1"/>
      <c r="O18" s="1" t="str">
        <f>IF(C18="","",E18*I18)</f>
        <v/>
      </c>
      <c r="P18" s="1" t="str">
        <f>IF(C18="","",H18*I18)</f>
        <v/>
      </c>
      <c r="Q18" s="1" t="str">
        <f>IF(C18="","",G18*I18)</f>
        <v/>
      </c>
      <c r="R18" s="1"/>
      <c r="S18" s="1"/>
      <c r="T18" s="1"/>
      <c r="U18" s="1"/>
      <c r="V18" s="1"/>
      <c r="W18" s="1"/>
    </row>
    <row r="19" spans="1:23" ht="16" x14ac:dyDescent="0.2">
      <c r="A19" s="1"/>
      <c r="B19" s="1"/>
      <c r="C19" s="1"/>
      <c r="D19" s="1"/>
      <c r="E19" s="1"/>
      <c r="F19" s="1"/>
      <c r="G19" s="1"/>
      <c r="H19" s="1" t="str">
        <f t="shared" si="1"/>
        <v/>
      </c>
      <c r="I19" s="1">
        <f>IFERROR(VLOOKUP(D19,'Resource Rates'!$A$4:$D$12,4,FALSE),0)</f>
        <v>0</v>
      </c>
      <c r="J19" s="1" t="str">
        <f>IF(C19="","",H19*I19)</f>
        <v/>
      </c>
      <c r="K19" s="1"/>
      <c r="L19" s="1" t="str">
        <f>IF(C19="","",J19+K19)</f>
        <v/>
      </c>
      <c r="M19" s="1"/>
      <c r="N19" s="1"/>
      <c r="O19" s="1" t="str">
        <f>IF(C19="","",E19*I19)</f>
        <v/>
      </c>
      <c r="P19" s="1" t="str">
        <f>IF(C19="","",H19*I19)</f>
        <v/>
      </c>
      <c r="Q19" s="1" t="str">
        <f>IF(C19="","",G19*I19)</f>
        <v/>
      </c>
      <c r="R19" s="1"/>
      <c r="S19" s="1"/>
      <c r="T19" s="1"/>
      <c r="U19" s="1"/>
      <c r="V19" s="1"/>
      <c r="W19" s="1"/>
    </row>
    <row r="20" spans="1:23" ht="16" x14ac:dyDescent="0.2">
      <c r="A20" s="1"/>
      <c r="B20" s="1"/>
      <c r="C20" s="1"/>
      <c r="D20" s="1"/>
      <c r="E20" s="1"/>
      <c r="F20" s="1"/>
      <c r="G20" s="1"/>
      <c r="H20" s="1" t="str">
        <f t="shared" si="1"/>
        <v/>
      </c>
      <c r="I20" s="1">
        <f>IFERROR(VLOOKUP(D20,'Resource Rates'!$A$4:$D$12,4,FALSE),0)</f>
        <v>0</v>
      </c>
      <c r="J20" s="1" t="str">
        <f>IF(C20="","",H20*I20)</f>
        <v/>
      </c>
      <c r="K20" s="1"/>
      <c r="L20" s="1" t="str">
        <f>IF(C20="","",J20+K20)</f>
        <v/>
      </c>
      <c r="M20" s="1"/>
      <c r="N20" s="1"/>
      <c r="O20" s="1" t="str">
        <f>IF(C20="","",E20*I20)</f>
        <v/>
      </c>
      <c r="P20" s="1" t="str">
        <f>IF(C20="","",H20*I20)</f>
        <v/>
      </c>
      <c r="Q20" s="1" t="str">
        <f>IF(C20="","",G20*I20)</f>
        <v/>
      </c>
      <c r="R20" s="1"/>
      <c r="S20" s="1"/>
      <c r="T20" s="1"/>
      <c r="U20" s="1"/>
      <c r="V20" s="1"/>
      <c r="W20" s="1"/>
    </row>
    <row r="21" spans="1:23" ht="16" x14ac:dyDescent="0.2">
      <c r="A21" s="1"/>
      <c r="B21" s="1"/>
      <c r="C21" s="1"/>
      <c r="D21" s="1"/>
      <c r="E21" s="1"/>
      <c r="F21" s="1"/>
      <c r="G21" s="1"/>
      <c r="H21" s="1" t="str">
        <f t="shared" si="1"/>
        <v/>
      </c>
      <c r="I21" s="1">
        <f>IFERROR(VLOOKUP(D21,'Resource Rates'!$A$4:$D$12,4,FALSE),0)</f>
        <v>0</v>
      </c>
      <c r="J21" s="1" t="str">
        <f>IF(C21="","",H21*I21)</f>
        <v/>
      </c>
      <c r="K21" s="1"/>
      <c r="L21" s="1" t="str">
        <f>IF(C21="","",J21+K21)</f>
        <v/>
      </c>
      <c r="M21" s="1"/>
      <c r="N21" s="1"/>
      <c r="O21" s="1" t="str">
        <f>IF(C21="","",E21*I21)</f>
        <v/>
      </c>
      <c r="P21" s="1" t="str">
        <f>IF(C21="","",H21*I21)</f>
        <v/>
      </c>
      <c r="Q21" s="1" t="str">
        <f>IF(C21="","",G21*I21)</f>
        <v/>
      </c>
      <c r="R21" s="1"/>
      <c r="S21" s="1"/>
      <c r="T21" s="1"/>
      <c r="U21" s="1"/>
      <c r="V21" s="1"/>
      <c r="W21" s="1"/>
    </row>
    <row r="22" spans="1:23" ht="16" x14ac:dyDescent="0.2">
      <c r="A22" s="1"/>
      <c r="B22" s="1"/>
      <c r="C22" s="1"/>
      <c r="D22" s="1"/>
      <c r="E22" s="1"/>
      <c r="F22" s="1"/>
      <c r="G22" s="1"/>
      <c r="H22" s="1" t="str">
        <f t="shared" si="1"/>
        <v/>
      </c>
      <c r="I22" s="1">
        <f>IFERROR(VLOOKUP(D22,'Resource Rates'!$A$4:$D$12,4,FALSE),0)</f>
        <v>0</v>
      </c>
      <c r="J22" s="1" t="str">
        <f>IF(C22="","",H22*I22)</f>
        <v/>
      </c>
      <c r="K22" s="1"/>
      <c r="L22" s="1" t="str">
        <f>IF(C22="","",J22+K22)</f>
        <v/>
      </c>
      <c r="M22" s="1"/>
      <c r="N22" s="1"/>
      <c r="O22" s="1" t="str">
        <f>IF(C22="","",E22*I22)</f>
        <v/>
      </c>
      <c r="P22" s="1" t="str">
        <f>IF(C22="","",H22*I22)</f>
        <v/>
      </c>
      <c r="Q22" s="1" t="str">
        <f>IF(C22="","",G22*I22)</f>
        <v/>
      </c>
      <c r="R22" s="1"/>
      <c r="S22" s="1"/>
      <c r="T22" s="1"/>
      <c r="U22" s="1"/>
      <c r="V22" s="1"/>
      <c r="W22" s="1"/>
    </row>
    <row r="23" spans="1:23" ht="16" x14ac:dyDescent="0.2">
      <c r="A23" s="1"/>
      <c r="B23" s="1"/>
      <c r="C23" s="1"/>
      <c r="D23" s="1"/>
      <c r="E23" s="1"/>
      <c r="F23" s="1"/>
      <c r="G23" s="1"/>
      <c r="H23" s="1" t="str">
        <f t="shared" si="1"/>
        <v/>
      </c>
      <c r="I23" s="1">
        <f>IFERROR(VLOOKUP(D23,'Resource Rates'!$A$4:$D$12,4,FALSE),0)</f>
        <v>0</v>
      </c>
      <c r="J23" s="1" t="str">
        <f>IF(C23="","",H23*I23)</f>
        <v/>
      </c>
      <c r="K23" s="1"/>
      <c r="L23" s="1" t="str">
        <f>IF(C23="","",J23+K23)</f>
        <v/>
      </c>
      <c r="M23" s="1"/>
      <c r="N23" s="1"/>
      <c r="O23" s="1" t="str">
        <f>IF(C23="","",E23*I23)</f>
        <v/>
      </c>
      <c r="P23" s="1" t="str">
        <f>IF(C23="","",H23*I23)</f>
        <v/>
      </c>
      <c r="Q23" s="1" t="str">
        <f>IF(C23="","",G23*I23)</f>
        <v/>
      </c>
      <c r="R23" s="1"/>
      <c r="S23" s="1"/>
      <c r="T23" s="1"/>
      <c r="U23" s="1"/>
      <c r="V23" s="1"/>
      <c r="W23" s="1"/>
    </row>
    <row r="24" spans="1:23" ht="16" x14ac:dyDescent="0.2">
      <c r="A24" s="1"/>
      <c r="B24" s="1"/>
      <c r="C24" s="1"/>
      <c r="D24" s="1"/>
      <c r="E24" s="1"/>
      <c r="F24" s="1"/>
      <c r="G24" s="1"/>
      <c r="H24" s="1" t="str">
        <f t="shared" si="1"/>
        <v/>
      </c>
      <c r="I24" s="1">
        <f>IFERROR(VLOOKUP(D24,'Resource Rates'!$A$4:$D$12,4,FALSE),0)</f>
        <v>0</v>
      </c>
      <c r="J24" s="1" t="str">
        <f>IF(C24="","",H24*I24)</f>
        <v/>
      </c>
      <c r="K24" s="1"/>
      <c r="L24" s="1" t="str">
        <f>IF(C24="","",J24+K24)</f>
        <v/>
      </c>
      <c r="M24" s="1"/>
      <c r="N24" s="1"/>
      <c r="O24" s="1" t="str">
        <f>IF(C24="","",E24*I24)</f>
        <v/>
      </c>
      <c r="P24" s="1" t="str">
        <f>IF(C24="","",H24*I24)</f>
        <v/>
      </c>
      <c r="Q24" s="1" t="str">
        <f>IF(C24="","",G24*I24)</f>
        <v/>
      </c>
      <c r="R24" s="1"/>
      <c r="S24" s="1"/>
      <c r="T24" s="1"/>
      <c r="U24" s="1"/>
      <c r="V24" s="1"/>
      <c r="W24" s="1"/>
    </row>
    <row r="25" spans="1:23" ht="16" x14ac:dyDescent="0.2">
      <c r="A25" s="1"/>
      <c r="B25" s="1"/>
      <c r="C25" s="1"/>
      <c r="D25" s="1"/>
      <c r="E25" s="1"/>
      <c r="F25" s="1"/>
      <c r="G25" s="1"/>
      <c r="H25" s="1" t="str">
        <f t="shared" si="1"/>
        <v/>
      </c>
      <c r="I25" s="1">
        <f>IFERROR(VLOOKUP(D25,'Resource Rates'!$A$4:$D$12,4,FALSE),0)</f>
        <v>0</v>
      </c>
      <c r="J25" s="1" t="str">
        <f>IF(C25="","",H25*I25)</f>
        <v/>
      </c>
      <c r="K25" s="1"/>
      <c r="L25" s="1" t="str">
        <f>IF(C25="","",J25+K25)</f>
        <v/>
      </c>
      <c r="M25" s="1"/>
      <c r="N25" s="1"/>
      <c r="O25" s="1" t="str">
        <f>IF(C25="","",E25*I25)</f>
        <v/>
      </c>
      <c r="P25" s="1" t="str">
        <f>IF(C25="","",H25*I25)</f>
        <v/>
      </c>
      <c r="Q25" s="1" t="str">
        <f>IF(C25="","",G25*I25)</f>
        <v/>
      </c>
      <c r="R25" s="1"/>
      <c r="S25" s="1"/>
      <c r="T25" s="1"/>
      <c r="U25" s="1"/>
      <c r="V25" s="1"/>
      <c r="W25" s="1"/>
    </row>
    <row r="26" spans="1:23" ht="16" x14ac:dyDescent="0.2">
      <c r="A26" s="1"/>
      <c r="B26" s="1"/>
      <c r="C26" s="1"/>
      <c r="D26" s="1"/>
      <c r="E26" s="1"/>
      <c r="F26" s="1"/>
      <c r="G26" s="1"/>
      <c r="H26" s="1" t="str">
        <f t="shared" si="1"/>
        <v/>
      </c>
      <c r="I26" s="1">
        <f>IFERROR(VLOOKUP(D26,'Resource Rates'!$A$4:$D$12,4,FALSE),0)</f>
        <v>0</v>
      </c>
      <c r="J26" s="1" t="str">
        <f>IF(C26="","",H26*I26)</f>
        <v/>
      </c>
      <c r="K26" s="1"/>
      <c r="L26" s="1" t="str">
        <f>IF(C26="","",J26+K26)</f>
        <v/>
      </c>
      <c r="M26" s="1"/>
      <c r="N26" s="1"/>
      <c r="O26" s="1" t="str">
        <f>IF(C26="","",E26*I26)</f>
        <v/>
      </c>
      <c r="P26" s="1" t="str">
        <f>IF(C26="","",H26*I26)</f>
        <v/>
      </c>
      <c r="Q26" s="1" t="str">
        <f>IF(C26="","",G26*I26)</f>
        <v/>
      </c>
      <c r="R26" s="1"/>
      <c r="S26" s="1"/>
      <c r="T26" s="1"/>
      <c r="U26" s="1"/>
      <c r="V26" s="1"/>
      <c r="W26" s="1"/>
    </row>
    <row r="27" spans="1:23" ht="16" x14ac:dyDescent="0.2">
      <c r="A27" s="1"/>
      <c r="B27" s="1"/>
      <c r="C27" s="1"/>
      <c r="D27" s="1"/>
      <c r="E27" s="1"/>
      <c r="F27" s="1"/>
      <c r="G27" s="1"/>
      <c r="H27" s="1" t="str">
        <f t="shared" si="1"/>
        <v/>
      </c>
      <c r="I27" s="1">
        <f>IFERROR(VLOOKUP(D27,'Resource Rates'!$A$4:$D$12,4,FALSE),0)</f>
        <v>0</v>
      </c>
      <c r="J27" s="1" t="str">
        <f>IF(C27="","",H27*I27)</f>
        <v/>
      </c>
      <c r="K27" s="1"/>
      <c r="L27" s="1" t="str">
        <f>IF(C27="","",J27+K27)</f>
        <v/>
      </c>
      <c r="M27" s="1"/>
      <c r="N27" s="1"/>
      <c r="O27" s="1" t="str">
        <f>IF(C27="","",E27*I27)</f>
        <v/>
      </c>
      <c r="P27" s="1" t="str">
        <f>IF(C27="","",H27*I27)</f>
        <v/>
      </c>
      <c r="Q27" s="1" t="str">
        <f>IF(C27="","",G27*I27)</f>
        <v/>
      </c>
      <c r="R27" s="1"/>
      <c r="S27" s="1"/>
      <c r="T27" s="1"/>
      <c r="U27" s="1"/>
      <c r="V27" s="1"/>
      <c r="W27" s="1"/>
    </row>
    <row r="28" spans="1:23" ht="16" x14ac:dyDescent="0.2">
      <c r="A28" s="1"/>
      <c r="B28" s="1"/>
      <c r="C28" s="1"/>
      <c r="D28" s="1"/>
      <c r="E28" s="1"/>
      <c r="F28" s="1"/>
      <c r="G28" s="1"/>
      <c r="H28" s="1" t="str">
        <f t="shared" si="1"/>
        <v/>
      </c>
      <c r="I28" s="1">
        <f>IFERROR(VLOOKUP(D28,'Resource Rates'!$A$4:$D$12,4,FALSE),0)</f>
        <v>0</v>
      </c>
      <c r="J28" s="1" t="str">
        <f>IF(C28="","",H28*I28)</f>
        <v/>
      </c>
      <c r="K28" s="1"/>
      <c r="L28" s="1" t="str">
        <f>IF(C28="","",J28+K28)</f>
        <v/>
      </c>
      <c r="M28" s="1"/>
      <c r="N28" s="1"/>
      <c r="O28" s="1" t="str">
        <f>IF(C28="","",E28*I28)</f>
        <v/>
      </c>
      <c r="P28" s="1" t="str">
        <f>IF(C28="","",H28*I28)</f>
        <v/>
      </c>
      <c r="Q28" s="1" t="str">
        <f>IF(C28="","",G28*I28)</f>
        <v/>
      </c>
      <c r="R28" s="1"/>
      <c r="S28" s="1"/>
      <c r="T28" s="1"/>
      <c r="U28" s="1"/>
      <c r="V28" s="1"/>
      <c r="W28" s="1"/>
    </row>
    <row r="29" spans="1:23" ht="16" x14ac:dyDescent="0.2">
      <c r="A29" s="1"/>
      <c r="B29" s="1"/>
      <c r="C29" s="1"/>
      <c r="D29" s="1"/>
      <c r="E29" s="1"/>
      <c r="F29" s="1"/>
      <c r="G29" s="1"/>
      <c r="H29" s="1" t="str">
        <f t="shared" si="1"/>
        <v/>
      </c>
      <c r="I29" s="1">
        <f>IFERROR(VLOOKUP(D29,'Resource Rates'!$A$4:$D$12,4,FALSE),0)</f>
        <v>0</v>
      </c>
      <c r="J29" s="1" t="str">
        <f>IF(C29="","",H29*I29)</f>
        <v/>
      </c>
      <c r="K29" s="1"/>
      <c r="L29" s="1" t="str">
        <f>IF(C29="","",J29+K29)</f>
        <v/>
      </c>
      <c r="M29" s="1"/>
      <c r="N29" s="1"/>
      <c r="O29" s="1" t="str">
        <f>IF(C29="","",E29*I29)</f>
        <v/>
      </c>
      <c r="P29" s="1" t="str">
        <f>IF(C29="","",H29*I29)</f>
        <v/>
      </c>
      <c r="Q29" s="1" t="str">
        <f>IF(C29="","",G29*I29)</f>
        <v/>
      </c>
      <c r="R29" s="1"/>
      <c r="S29" s="1"/>
      <c r="T29" s="1"/>
      <c r="U29" s="1"/>
      <c r="V29" s="1"/>
      <c r="W29" s="1"/>
    </row>
    <row r="30" spans="1:23" ht="16" x14ac:dyDescent="0.2">
      <c r="A30" s="1"/>
      <c r="B30" s="1"/>
      <c r="C30" s="1"/>
      <c r="D30" s="1"/>
      <c r="E30" s="1"/>
      <c r="F30" s="1"/>
      <c r="G30" s="1"/>
      <c r="H30" s="1" t="str">
        <f t="shared" si="1"/>
        <v/>
      </c>
      <c r="I30" s="1">
        <f>IFERROR(VLOOKUP(D30,'Resource Rates'!$A$4:$D$12,4,FALSE),0)</f>
        <v>0</v>
      </c>
      <c r="J30" s="1" t="str">
        <f>IF(C30="","",H30*I30)</f>
        <v/>
      </c>
      <c r="K30" s="1"/>
      <c r="L30" s="1" t="str">
        <f>IF(C30="","",J30+K30)</f>
        <v/>
      </c>
      <c r="M30" s="1"/>
      <c r="N30" s="1"/>
      <c r="O30" s="1" t="str">
        <f>IF(C30="","",E30*I30)</f>
        <v/>
      </c>
      <c r="P30" s="1" t="str">
        <f>IF(C30="","",H30*I30)</f>
        <v/>
      </c>
      <c r="Q30" s="1" t="str">
        <f>IF(C30="","",G30*I30)</f>
        <v/>
      </c>
      <c r="R30" s="1"/>
      <c r="S30" s="1"/>
      <c r="T30" s="1"/>
      <c r="U30" s="1"/>
      <c r="V30" s="1"/>
      <c r="W30" s="1"/>
    </row>
    <row r="31" spans="1:23" ht="16" x14ac:dyDescent="0.2">
      <c r="A31" s="1"/>
      <c r="B31" s="1"/>
      <c r="C31" s="1"/>
      <c r="D31" s="1"/>
      <c r="E31" s="1"/>
      <c r="F31" s="1"/>
      <c r="G31" s="1"/>
      <c r="H31" s="1" t="str">
        <f t="shared" si="1"/>
        <v/>
      </c>
      <c r="I31" s="1">
        <f>IFERROR(VLOOKUP(D31,'Resource Rates'!$A$4:$D$12,4,FALSE),0)</f>
        <v>0</v>
      </c>
      <c r="J31" s="1" t="str">
        <f>IF(C31="","",H31*I31)</f>
        <v/>
      </c>
      <c r="K31" s="1"/>
      <c r="L31" s="1" t="str">
        <f>IF(C31="","",J31+K31)</f>
        <v/>
      </c>
      <c r="M31" s="1"/>
      <c r="N31" s="1"/>
      <c r="O31" s="1" t="str">
        <f>IF(C31="","",E31*I31)</f>
        <v/>
      </c>
      <c r="P31" s="1" t="str">
        <f>IF(C31="","",H31*I31)</f>
        <v/>
      </c>
      <c r="Q31" s="1" t="str">
        <f>IF(C31="","",G31*I31)</f>
        <v/>
      </c>
      <c r="R31" s="1"/>
      <c r="S31" s="1"/>
      <c r="T31" s="1"/>
      <c r="U31" s="1"/>
      <c r="V31" s="1"/>
      <c r="W31" s="1"/>
    </row>
    <row r="32" spans="1:23" ht="16" x14ac:dyDescent="0.2">
      <c r="A32" s="1"/>
      <c r="B32" s="1"/>
      <c r="C32" s="1"/>
      <c r="D32" s="1"/>
      <c r="E32" s="1"/>
      <c r="F32" s="1"/>
      <c r="G32" s="1"/>
      <c r="H32" s="1" t="str">
        <f t="shared" si="1"/>
        <v/>
      </c>
      <c r="I32" s="1">
        <f>IFERROR(VLOOKUP(D32,'Resource Rates'!$A$4:$D$12,4,FALSE),0)</f>
        <v>0</v>
      </c>
      <c r="J32" s="1" t="str">
        <f>IF(C32="","",H32*I32)</f>
        <v/>
      </c>
      <c r="K32" s="1"/>
      <c r="L32" s="1" t="str">
        <f>IF(C32="","",J32+K32)</f>
        <v/>
      </c>
      <c r="M32" s="1"/>
      <c r="N32" s="1"/>
      <c r="O32" s="1" t="str">
        <f>IF(C32="","",E32*I32)</f>
        <v/>
      </c>
      <c r="P32" s="1" t="str">
        <f>IF(C32="","",H32*I32)</f>
        <v/>
      </c>
      <c r="Q32" s="1" t="str">
        <f>IF(C32="","",G32*I32)</f>
        <v/>
      </c>
      <c r="R32" s="1"/>
      <c r="S32" s="1"/>
      <c r="T32" s="1"/>
      <c r="U32" s="1"/>
      <c r="V32" s="1"/>
      <c r="W32" s="1"/>
    </row>
    <row r="33" spans="1:23" ht="16" x14ac:dyDescent="0.2">
      <c r="A33" s="1"/>
      <c r="B33" s="1"/>
      <c r="C33" s="1"/>
      <c r="D33" s="1"/>
      <c r="E33" s="1"/>
      <c r="F33" s="1"/>
      <c r="G33" s="1"/>
      <c r="H33" s="1" t="str">
        <f t="shared" si="1"/>
        <v/>
      </c>
      <c r="I33" s="1">
        <f>IFERROR(VLOOKUP(D33,'Resource Rates'!$A$4:$D$12,4,FALSE),0)</f>
        <v>0</v>
      </c>
      <c r="J33" s="1" t="str">
        <f>IF(C33="","",H33*I33)</f>
        <v/>
      </c>
      <c r="K33" s="1"/>
      <c r="L33" s="1" t="str">
        <f>IF(C33="","",J33+K33)</f>
        <v/>
      </c>
      <c r="M33" s="1"/>
      <c r="N33" s="1"/>
      <c r="O33" s="1" t="str">
        <f>IF(C33="","",E33*I33)</f>
        <v/>
      </c>
      <c r="P33" s="1" t="str">
        <f>IF(C33="","",H33*I33)</f>
        <v/>
      </c>
      <c r="Q33" s="1" t="str">
        <f>IF(C33="","",G33*I33)</f>
        <v/>
      </c>
      <c r="R33" s="1"/>
      <c r="S33" s="1"/>
      <c r="T33" s="1"/>
      <c r="U33" s="1"/>
      <c r="V33" s="1"/>
      <c r="W33" s="1"/>
    </row>
    <row r="34" spans="1:23" ht="16" x14ac:dyDescent="0.2">
      <c r="A34" s="1"/>
      <c r="B34" s="1"/>
      <c r="C34" s="1"/>
      <c r="D34" s="1"/>
      <c r="E34" s="1"/>
      <c r="F34" s="1"/>
      <c r="G34" s="1"/>
      <c r="H34" s="1" t="str">
        <f t="shared" si="1"/>
        <v/>
      </c>
      <c r="I34" s="1">
        <f>IFERROR(VLOOKUP(D34,'Resource Rates'!$A$4:$D$12,4,FALSE),0)</f>
        <v>0</v>
      </c>
      <c r="J34" s="1" t="str">
        <f>IF(C34="","",H34*I34)</f>
        <v/>
      </c>
      <c r="K34" s="1"/>
      <c r="L34" s="1" t="str">
        <f>IF(C34="","",J34+K34)</f>
        <v/>
      </c>
      <c r="M34" s="1"/>
      <c r="N34" s="1"/>
      <c r="O34" s="1" t="str">
        <f>IF(C34="","",E34*I34)</f>
        <v/>
      </c>
      <c r="P34" s="1" t="str">
        <f>IF(C34="","",H34*I34)</f>
        <v/>
      </c>
      <c r="Q34" s="1" t="str">
        <f>IF(C34="","",G34*I34)</f>
        <v/>
      </c>
      <c r="R34" s="1"/>
      <c r="S34" s="1"/>
      <c r="T34" s="1"/>
      <c r="U34" s="1"/>
      <c r="V34" s="1"/>
      <c r="W34" s="1"/>
    </row>
    <row r="35" spans="1:23" ht="16" x14ac:dyDescent="0.2">
      <c r="A35" s="1"/>
      <c r="B35" s="1"/>
      <c r="C35" s="1"/>
      <c r="D35" s="1"/>
      <c r="E35" s="1"/>
      <c r="F35" s="1"/>
      <c r="G35" s="1"/>
      <c r="H35" s="1" t="str">
        <f t="shared" si="1"/>
        <v/>
      </c>
      <c r="I35" s="1">
        <f>IFERROR(VLOOKUP(D35,'Resource Rates'!$A$4:$D$12,4,FALSE),0)</f>
        <v>0</v>
      </c>
      <c r="J35" s="1" t="str">
        <f>IF(C35="","",H35*I35)</f>
        <v/>
      </c>
      <c r="K35" s="1"/>
      <c r="L35" s="1" t="str">
        <f>IF(C35="","",J35+K35)</f>
        <v/>
      </c>
      <c r="M35" s="1"/>
      <c r="N35" s="1"/>
      <c r="O35" s="1" t="str">
        <f>IF(C35="","",E35*I35)</f>
        <v/>
      </c>
      <c r="P35" s="1" t="str">
        <f>IF(C35="","",H35*I35)</f>
        <v/>
      </c>
      <c r="Q35" s="1" t="str">
        <f>IF(C35="","",G35*I35)</f>
        <v/>
      </c>
      <c r="R35" s="1"/>
      <c r="S35" s="1"/>
      <c r="T35" s="1"/>
      <c r="U35" s="1"/>
      <c r="V35" s="1"/>
      <c r="W35" s="1"/>
    </row>
    <row r="36" spans="1:23" ht="16" x14ac:dyDescent="0.2">
      <c r="A36" s="1"/>
      <c r="B36" s="1"/>
      <c r="C36" s="1"/>
      <c r="D36" s="1"/>
      <c r="E36" s="1"/>
      <c r="F36" s="1"/>
      <c r="G36" s="1"/>
      <c r="H36" s="1" t="str">
        <f t="shared" si="1"/>
        <v/>
      </c>
      <c r="I36" s="1">
        <f>IFERROR(VLOOKUP(D36,'Resource Rates'!$A$4:$D$12,4,FALSE),0)</f>
        <v>0</v>
      </c>
      <c r="J36" s="1" t="str">
        <f>IF(C36="","",H36*I36)</f>
        <v/>
      </c>
      <c r="K36" s="1"/>
      <c r="L36" s="1" t="str">
        <f>IF(C36="","",J36+K36)</f>
        <v/>
      </c>
      <c r="M36" s="1"/>
      <c r="N36" s="1"/>
      <c r="O36" s="1" t="str">
        <f>IF(C36="","",E36*I36)</f>
        <v/>
      </c>
      <c r="P36" s="1" t="str">
        <f>IF(C36="","",H36*I36)</f>
        <v/>
      </c>
      <c r="Q36" s="1" t="str">
        <f>IF(C36="","",G36*I36)</f>
        <v/>
      </c>
      <c r="R36" s="1"/>
      <c r="S36" s="1"/>
      <c r="T36" s="1"/>
      <c r="U36" s="1"/>
      <c r="V36" s="1"/>
      <c r="W36" s="1"/>
    </row>
    <row r="37" spans="1:23" ht="16" x14ac:dyDescent="0.2">
      <c r="A37" s="1"/>
      <c r="B37" s="1"/>
      <c r="C37" s="1"/>
      <c r="D37" s="1"/>
      <c r="E37" s="1"/>
      <c r="F37" s="1"/>
      <c r="G37" s="1"/>
      <c r="H37" s="1" t="str">
        <f t="shared" si="1"/>
        <v/>
      </c>
      <c r="I37" s="1">
        <f>IFERROR(VLOOKUP(D37,'Resource Rates'!$A$4:$D$12,4,FALSE),0)</f>
        <v>0</v>
      </c>
      <c r="J37" s="1" t="str">
        <f>IF(C37="","",H37*I37)</f>
        <v/>
      </c>
      <c r="K37" s="1"/>
      <c r="L37" s="1" t="str">
        <f>IF(C37="","",J37+K37)</f>
        <v/>
      </c>
      <c r="M37" s="1"/>
      <c r="N37" s="1"/>
      <c r="O37" s="1" t="str">
        <f>IF(C37="","",E37*I37)</f>
        <v/>
      </c>
      <c r="P37" s="1" t="str">
        <f>IF(C37="","",H37*I37)</f>
        <v/>
      </c>
      <c r="Q37" s="1" t="str">
        <f>IF(C37="","",G37*I37)</f>
        <v/>
      </c>
      <c r="R37" s="1"/>
      <c r="S37" s="1"/>
      <c r="T37" s="1"/>
      <c r="U37" s="1"/>
      <c r="V37" s="1"/>
      <c r="W37" s="1"/>
    </row>
    <row r="38" spans="1:23" ht="16" x14ac:dyDescent="0.2">
      <c r="A38" s="1"/>
      <c r="B38" s="1"/>
      <c r="C38" s="1"/>
      <c r="D38" s="1"/>
      <c r="E38" s="1"/>
      <c r="F38" s="1"/>
      <c r="G38" s="1"/>
      <c r="H38" s="1" t="str">
        <f t="shared" si="1"/>
        <v/>
      </c>
      <c r="I38" s="1">
        <f>IFERROR(VLOOKUP(D38,'Resource Rates'!$A$4:$D$12,4,FALSE),0)</f>
        <v>0</v>
      </c>
      <c r="J38" s="1" t="str">
        <f>IF(C38="","",H38*I38)</f>
        <v/>
      </c>
      <c r="K38" s="1"/>
      <c r="L38" s="1" t="str">
        <f>IF(C38="","",J38+K38)</f>
        <v/>
      </c>
      <c r="M38" s="1"/>
      <c r="N38" s="1"/>
      <c r="O38" s="1" t="str">
        <f>IF(C38="","",E38*I38)</f>
        <v/>
      </c>
      <c r="P38" s="1" t="str">
        <f>IF(C38="","",H38*I38)</f>
        <v/>
      </c>
      <c r="Q38" s="1" t="str">
        <f>IF(C38="","",G38*I38)</f>
        <v/>
      </c>
      <c r="R38" s="1"/>
      <c r="S38" s="1"/>
      <c r="T38" s="1"/>
      <c r="U38" s="1"/>
      <c r="V38" s="1"/>
      <c r="W38" s="1"/>
    </row>
    <row r="39" spans="1:23" ht="16" x14ac:dyDescent="0.2">
      <c r="A39" s="1"/>
      <c r="B39" s="1"/>
      <c r="C39" s="1"/>
      <c r="D39" s="1"/>
      <c r="E39" s="1"/>
      <c r="F39" s="1"/>
      <c r="G39" s="1"/>
      <c r="H39" s="1" t="str">
        <f t="shared" si="1"/>
        <v/>
      </c>
      <c r="I39" s="1">
        <f>IFERROR(VLOOKUP(D39,'Resource Rates'!$A$4:$D$12,4,FALSE),0)</f>
        <v>0</v>
      </c>
      <c r="J39" s="1" t="str">
        <f>IF(C39="","",H39*I39)</f>
        <v/>
      </c>
      <c r="K39" s="1"/>
      <c r="L39" s="1" t="str">
        <f>IF(C39="","",J39+K39)</f>
        <v/>
      </c>
      <c r="M39" s="1"/>
      <c r="N39" s="1"/>
      <c r="O39" s="1" t="str">
        <f>IF(C39="","",E39*I39)</f>
        <v/>
      </c>
      <c r="P39" s="1" t="str">
        <f>IF(C39="","",H39*I39)</f>
        <v/>
      </c>
      <c r="Q39" s="1" t="str">
        <f>IF(C39="","",G39*I39)</f>
        <v/>
      </c>
      <c r="R39" s="1"/>
      <c r="S39" s="1"/>
      <c r="T39" s="1"/>
      <c r="U39" s="1"/>
      <c r="V39" s="1"/>
      <c r="W39" s="1"/>
    </row>
    <row r="40" spans="1:23" ht="16" x14ac:dyDescent="0.2">
      <c r="A40" s="1"/>
      <c r="B40" s="1"/>
      <c r="C40" s="1"/>
      <c r="D40" s="1"/>
      <c r="E40" s="1"/>
      <c r="F40" s="1"/>
      <c r="G40" s="1"/>
      <c r="H40" s="1" t="str">
        <f t="shared" si="1"/>
        <v/>
      </c>
      <c r="I40" s="1">
        <f>IFERROR(VLOOKUP(D40,'Resource Rates'!$A$4:$D$12,4,FALSE),0)</f>
        <v>0</v>
      </c>
      <c r="J40" s="1" t="str">
        <f>IF(C40="","",H40*I40)</f>
        <v/>
      </c>
      <c r="K40" s="1"/>
      <c r="L40" s="1" t="str">
        <f>IF(C40="","",J40+K40)</f>
        <v/>
      </c>
      <c r="M40" s="1"/>
      <c r="N40" s="1"/>
      <c r="O40" s="1" t="str">
        <f>IF(C40="","",E40*I40)</f>
        <v/>
      </c>
      <c r="P40" s="1" t="str">
        <f>IF(C40="","",H40*I40)</f>
        <v/>
      </c>
      <c r="Q40" s="1" t="str">
        <f>IF(C40="","",G40*I40)</f>
        <v/>
      </c>
      <c r="R40" s="1"/>
      <c r="S40" s="1"/>
      <c r="T40" s="1"/>
      <c r="U40" s="1"/>
      <c r="V40" s="1"/>
      <c r="W40" s="1"/>
    </row>
    <row r="41" spans="1:23" ht="16" x14ac:dyDescent="0.2">
      <c r="A41" s="1"/>
      <c r="B41" s="1"/>
      <c r="C41" s="1"/>
      <c r="D41" s="1"/>
      <c r="E41" s="1"/>
      <c r="F41" s="1"/>
      <c r="G41" s="1"/>
      <c r="H41" s="1" t="str">
        <f t="shared" si="1"/>
        <v/>
      </c>
      <c r="I41" s="1">
        <f>IFERROR(VLOOKUP(D41,'Resource Rates'!$A$4:$D$12,4,FALSE),0)</f>
        <v>0</v>
      </c>
      <c r="J41" s="1" t="str">
        <f>IF(C41="","",H41*I41)</f>
        <v/>
      </c>
      <c r="K41" s="1"/>
      <c r="L41" s="1" t="str">
        <f>IF(C41="","",J41+K41)</f>
        <v/>
      </c>
      <c r="M41" s="1"/>
      <c r="N41" s="1"/>
      <c r="O41" s="1" t="str">
        <f>IF(C41="","",E41*I41)</f>
        <v/>
      </c>
      <c r="P41" s="1" t="str">
        <f>IF(C41="","",H41*I41)</f>
        <v/>
      </c>
      <c r="Q41" s="1" t="str">
        <f>IF(C41="","",G41*I41)</f>
        <v/>
      </c>
      <c r="R41" s="1"/>
      <c r="S41" s="1"/>
      <c r="T41" s="1"/>
      <c r="U41" s="1"/>
      <c r="V41" s="1"/>
      <c r="W41" s="1"/>
    </row>
    <row r="42" spans="1:23" ht="16" x14ac:dyDescent="0.2">
      <c r="A42" s="1"/>
      <c r="B42" s="1"/>
      <c r="C42" s="1"/>
      <c r="D42" s="1"/>
      <c r="E42" s="1"/>
      <c r="F42" s="1"/>
      <c r="G42" s="1"/>
      <c r="H42" s="1" t="str">
        <f t="shared" si="1"/>
        <v/>
      </c>
      <c r="I42" s="1">
        <f>IFERROR(VLOOKUP(D42,'Resource Rates'!$A$4:$D$12,4,FALSE),0)</f>
        <v>0</v>
      </c>
      <c r="J42" s="1" t="str">
        <f>IF(C42="","",H42*I42)</f>
        <v/>
      </c>
      <c r="K42" s="1"/>
      <c r="L42" s="1" t="str">
        <f>IF(C42="","",J42+K42)</f>
        <v/>
      </c>
      <c r="M42" s="1"/>
      <c r="N42" s="1"/>
      <c r="O42" s="1" t="str">
        <f>IF(C42="","",E42*I42)</f>
        <v/>
      </c>
      <c r="P42" s="1" t="str">
        <f>IF(C42="","",H42*I42)</f>
        <v/>
      </c>
      <c r="Q42" s="1" t="str">
        <f>IF(C42="","",G42*I42)</f>
        <v/>
      </c>
      <c r="R42" s="1"/>
      <c r="S42" s="1"/>
      <c r="T42" s="1"/>
      <c r="U42" s="1"/>
      <c r="V42" s="1"/>
      <c r="W42" s="1"/>
    </row>
    <row r="43" spans="1:23" ht="16" x14ac:dyDescent="0.2">
      <c r="A43" s="1"/>
      <c r="B43" s="1"/>
      <c r="C43" s="1"/>
      <c r="D43" s="1"/>
      <c r="E43" s="1"/>
      <c r="F43" s="1"/>
      <c r="G43" s="1"/>
      <c r="H43" s="1" t="str">
        <f t="shared" si="1"/>
        <v/>
      </c>
      <c r="I43" s="1">
        <f>IFERROR(VLOOKUP(D43,'Resource Rates'!$A$4:$D$12,4,FALSE),0)</f>
        <v>0</v>
      </c>
      <c r="J43" s="1" t="str">
        <f>IF(C43="","",H43*I43)</f>
        <v/>
      </c>
      <c r="K43" s="1"/>
      <c r="L43" s="1" t="str">
        <f>IF(C43="","",J43+K43)</f>
        <v/>
      </c>
      <c r="M43" s="1"/>
      <c r="N43" s="1"/>
      <c r="O43" s="1" t="str">
        <f>IF(C43="","",E43*I43)</f>
        <v/>
      </c>
      <c r="P43" s="1" t="str">
        <f>IF(C43="","",H43*I43)</f>
        <v/>
      </c>
      <c r="Q43" s="1" t="str">
        <f>IF(C43="","",G43*I43)</f>
        <v/>
      </c>
      <c r="R43" s="1"/>
      <c r="S43" s="1"/>
      <c r="T43" s="1"/>
      <c r="U43" s="1"/>
      <c r="V43" s="1"/>
      <c r="W43" s="1"/>
    </row>
    <row r="44" spans="1:23" ht="16" x14ac:dyDescent="0.2">
      <c r="A44" s="1"/>
      <c r="B44" s="1"/>
      <c r="C44" s="1"/>
      <c r="D44" s="1"/>
      <c r="E44" s="1"/>
      <c r="F44" s="1"/>
      <c r="G44" s="1"/>
      <c r="H44" s="1" t="str">
        <f t="shared" si="1"/>
        <v/>
      </c>
      <c r="I44" s="1">
        <f>IFERROR(VLOOKUP(D44,'Resource Rates'!$A$4:$D$12,4,FALSE),0)</f>
        <v>0</v>
      </c>
      <c r="J44" s="1" t="str">
        <f>IF(C44="","",H44*I44)</f>
        <v/>
      </c>
      <c r="K44" s="1"/>
      <c r="L44" s="1" t="str">
        <f>IF(C44="","",J44+K44)</f>
        <v/>
      </c>
      <c r="M44" s="1"/>
      <c r="N44" s="1"/>
      <c r="O44" s="1" t="str">
        <f>IF(C44="","",E44*I44)</f>
        <v/>
      </c>
      <c r="P44" s="1" t="str">
        <f>IF(C44="","",H44*I44)</f>
        <v/>
      </c>
      <c r="Q44" s="1" t="str">
        <f>IF(C44="","",G44*I44)</f>
        <v/>
      </c>
      <c r="R44" s="1"/>
      <c r="S44" s="1"/>
      <c r="T44" s="1"/>
      <c r="U44" s="1"/>
      <c r="V44" s="1"/>
      <c r="W44" s="1"/>
    </row>
    <row r="45" spans="1:23" ht="16" x14ac:dyDescent="0.2">
      <c r="A45" s="1"/>
      <c r="B45" s="1"/>
      <c r="C45" s="1"/>
      <c r="D45" s="1"/>
      <c r="E45" s="1"/>
      <c r="F45" s="1"/>
      <c r="G45" s="1"/>
      <c r="H45" s="1" t="str">
        <f t="shared" si="1"/>
        <v/>
      </c>
      <c r="I45" s="1">
        <f>IFERROR(VLOOKUP(D45,'Resource Rates'!$A$4:$D$12,4,FALSE),0)</f>
        <v>0</v>
      </c>
      <c r="J45" s="1" t="str">
        <f>IF(C45="","",H45*I45)</f>
        <v/>
      </c>
      <c r="K45" s="1"/>
      <c r="L45" s="1" t="str">
        <f>IF(C45="","",J45+K45)</f>
        <v/>
      </c>
      <c r="M45" s="1"/>
      <c r="N45" s="1"/>
      <c r="O45" s="1" t="str">
        <f>IF(C45="","",E45*I45)</f>
        <v/>
      </c>
      <c r="P45" s="1" t="str">
        <f>IF(C45="","",H45*I45)</f>
        <v/>
      </c>
      <c r="Q45" s="1" t="str">
        <f>IF(C45="","",G45*I45)</f>
        <v/>
      </c>
      <c r="R45" s="1"/>
      <c r="S45" s="1"/>
      <c r="T45" s="1"/>
      <c r="U45" s="1"/>
      <c r="V45" s="1"/>
      <c r="W45" s="1"/>
    </row>
    <row r="46" spans="1:23" ht="16" x14ac:dyDescent="0.2">
      <c r="A46" s="1"/>
      <c r="B46" s="1"/>
      <c r="C46" s="1"/>
      <c r="D46" s="1"/>
      <c r="E46" s="1"/>
      <c r="F46" s="1"/>
      <c r="G46" s="1"/>
      <c r="H46" s="1" t="str">
        <f t="shared" si="1"/>
        <v/>
      </c>
      <c r="I46" s="1">
        <f>IFERROR(VLOOKUP(D46,'Resource Rates'!$A$4:$D$12,4,FALSE),0)</f>
        <v>0</v>
      </c>
      <c r="J46" s="1" t="str">
        <f>IF(C46="","",H46*I46)</f>
        <v/>
      </c>
      <c r="K46" s="1"/>
      <c r="L46" s="1" t="str">
        <f>IF(C46="","",J46+K46)</f>
        <v/>
      </c>
      <c r="M46" s="1"/>
      <c r="N46" s="1"/>
      <c r="O46" s="1" t="str">
        <f>IF(C46="","",E46*I46)</f>
        <v/>
      </c>
      <c r="P46" s="1" t="str">
        <f>IF(C46="","",H46*I46)</f>
        <v/>
      </c>
      <c r="Q46" s="1" t="str">
        <f>IF(C46="","",G46*I46)</f>
        <v/>
      </c>
      <c r="R46" s="1"/>
      <c r="S46" s="1"/>
      <c r="T46" s="1"/>
      <c r="U46" s="1"/>
      <c r="V46" s="1"/>
      <c r="W46" s="1"/>
    </row>
    <row r="47" spans="1:23" ht="16" x14ac:dyDescent="0.2">
      <c r="A47" s="1"/>
      <c r="B47" s="1"/>
      <c r="C47" s="1"/>
      <c r="D47" s="1"/>
      <c r="E47" s="1"/>
      <c r="F47" s="1"/>
      <c r="G47" s="1"/>
      <c r="H47" s="1" t="str">
        <f t="shared" ref="H47:H78" si="2">IF(C47="","",(E47+4*F47+G47)/6)</f>
        <v/>
      </c>
      <c r="I47" s="1">
        <f>IFERROR(VLOOKUP(D47,'Resource Rates'!$A$4:$D$12,4,FALSE),0)</f>
        <v>0</v>
      </c>
      <c r="J47" s="1" t="str">
        <f>IF(C47="","",H47*I47)</f>
        <v/>
      </c>
      <c r="K47" s="1"/>
      <c r="L47" s="1" t="str">
        <f>IF(C47="","",J47+K47)</f>
        <v/>
      </c>
      <c r="M47" s="1"/>
      <c r="N47" s="1"/>
      <c r="O47" s="1" t="str">
        <f>IF(C47="","",E47*I47)</f>
        <v/>
      </c>
      <c r="P47" s="1" t="str">
        <f>IF(C47="","",H47*I47)</f>
        <v/>
      </c>
      <c r="Q47" s="1" t="str">
        <f>IF(C47="","",G47*I47)</f>
        <v/>
      </c>
      <c r="R47" s="1"/>
      <c r="S47" s="1"/>
      <c r="T47" s="1"/>
      <c r="U47" s="1"/>
      <c r="V47" s="1"/>
      <c r="W47" s="1"/>
    </row>
    <row r="48" spans="1:23" ht="16" x14ac:dyDescent="0.2">
      <c r="A48" s="1"/>
      <c r="B48" s="1"/>
      <c r="C48" s="1"/>
      <c r="D48" s="1"/>
      <c r="E48" s="1"/>
      <c r="F48" s="1"/>
      <c r="G48" s="1"/>
      <c r="H48" s="1" t="str">
        <f t="shared" si="2"/>
        <v/>
      </c>
      <c r="I48" s="1">
        <f>IFERROR(VLOOKUP(D48,'Resource Rates'!$A$4:$D$12,4,FALSE),0)</f>
        <v>0</v>
      </c>
      <c r="J48" s="1" t="str">
        <f>IF(C48="","",H48*I48)</f>
        <v/>
      </c>
      <c r="K48" s="1"/>
      <c r="L48" s="1" t="str">
        <f>IF(C48="","",J48+K48)</f>
        <v/>
      </c>
      <c r="M48" s="1"/>
      <c r="N48" s="1"/>
      <c r="O48" s="1" t="str">
        <f>IF(C48="","",E48*I48)</f>
        <v/>
      </c>
      <c r="P48" s="1" t="str">
        <f>IF(C48="","",H48*I48)</f>
        <v/>
      </c>
      <c r="Q48" s="1" t="str">
        <f>IF(C48="","",G48*I48)</f>
        <v/>
      </c>
      <c r="R48" s="1"/>
      <c r="S48" s="1"/>
      <c r="T48" s="1"/>
      <c r="U48" s="1"/>
      <c r="V48" s="1"/>
      <c r="W48" s="1"/>
    </row>
    <row r="49" spans="1:23" ht="16" x14ac:dyDescent="0.2">
      <c r="A49" s="1"/>
      <c r="B49" s="1"/>
      <c r="C49" s="1"/>
      <c r="D49" s="1"/>
      <c r="E49" s="1"/>
      <c r="F49" s="1"/>
      <c r="G49" s="1"/>
      <c r="H49" s="1" t="str">
        <f t="shared" si="2"/>
        <v/>
      </c>
      <c r="I49" s="1">
        <f>IFERROR(VLOOKUP(D49,'Resource Rates'!$A$4:$D$12,4,FALSE),0)</f>
        <v>0</v>
      </c>
      <c r="J49" s="1" t="str">
        <f>IF(C49="","",H49*I49)</f>
        <v/>
      </c>
      <c r="K49" s="1"/>
      <c r="L49" s="1" t="str">
        <f>IF(C49="","",J49+K49)</f>
        <v/>
      </c>
      <c r="M49" s="1"/>
      <c r="N49" s="1"/>
      <c r="O49" s="1" t="str">
        <f>IF(C49="","",E49*I49)</f>
        <v/>
      </c>
      <c r="P49" s="1" t="str">
        <f>IF(C49="","",H49*I49)</f>
        <v/>
      </c>
      <c r="Q49" s="1" t="str">
        <f>IF(C49="","",G49*I49)</f>
        <v/>
      </c>
      <c r="R49" s="1"/>
      <c r="S49" s="1"/>
      <c r="T49" s="1"/>
      <c r="U49" s="1"/>
      <c r="V49" s="1"/>
      <c r="W49" s="1"/>
    </row>
    <row r="50" spans="1:23" ht="16" x14ac:dyDescent="0.2">
      <c r="A50" s="1"/>
      <c r="B50" s="1"/>
      <c r="C50" s="1"/>
      <c r="D50" s="1"/>
      <c r="E50" s="1"/>
      <c r="F50" s="1"/>
      <c r="G50" s="1"/>
      <c r="H50" s="1" t="str">
        <f t="shared" si="2"/>
        <v/>
      </c>
      <c r="I50" s="1">
        <f>IFERROR(VLOOKUP(D50,'Resource Rates'!$A$4:$D$12,4,FALSE),0)</f>
        <v>0</v>
      </c>
      <c r="J50" s="1" t="str">
        <f>IF(C50="","",H50*I50)</f>
        <v/>
      </c>
      <c r="K50" s="1"/>
      <c r="L50" s="1" t="str">
        <f>IF(C50="","",J50+K50)</f>
        <v/>
      </c>
      <c r="M50" s="1"/>
      <c r="N50" s="1"/>
      <c r="O50" s="1" t="str">
        <f>IF(C50="","",E50*I50)</f>
        <v/>
      </c>
      <c r="P50" s="1" t="str">
        <f>IF(C50="","",H50*I50)</f>
        <v/>
      </c>
      <c r="Q50" s="1" t="str">
        <f>IF(C50="","",G50*I50)</f>
        <v/>
      </c>
      <c r="R50" s="1"/>
      <c r="S50" s="1"/>
      <c r="T50" s="1"/>
      <c r="U50" s="1"/>
      <c r="V50" s="1"/>
      <c r="W50" s="1"/>
    </row>
    <row r="51" spans="1:23" ht="16" x14ac:dyDescent="0.2">
      <c r="A51" s="1"/>
      <c r="B51" s="1"/>
      <c r="C51" s="1"/>
      <c r="D51" s="1"/>
      <c r="E51" s="1"/>
      <c r="F51" s="1"/>
      <c r="G51" s="1"/>
      <c r="H51" s="1" t="str">
        <f t="shared" si="2"/>
        <v/>
      </c>
      <c r="I51" s="1">
        <f>IFERROR(VLOOKUP(D51,'Resource Rates'!$A$4:$D$12,4,FALSE),0)</f>
        <v>0</v>
      </c>
      <c r="J51" s="1" t="str">
        <f>IF(C51="","",H51*I51)</f>
        <v/>
      </c>
      <c r="K51" s="1"/>
      <c r="L51" s="1" t="str">
        <f>IF(C51="","",J51+K51)</f>
        <v/>
      </c>
      <c r="M51" s="1"/>
      <c r="N51" s="1"/>
      <c r="O51" s="1" t="str">
        <f>IF(C51="","",E51*I51)</f>
        <v/>
      </c>
      <c r="P51" s="1" t="str">
        <f>IF(C51="","",H51*I51)</f>
        <v/>
      </c>
      <c r="Q51" s="1" t="str">
        <f>IF(C51="","",G51*I51)</f>
        <v/>
      </c>
      <c r="R51" s="1"/>
      <c r="S51" s="1"/>
      <c r="T51" s="1"/>
      <c r="U51" s="1"/>
      <c r="V51" s="1"/>
      <c r="W51" s="1"/>
    </row>
    <row r="52" spans="1:23" ht="16" x14ac:dyDescent="0.2">
      <c r="A52" s="1"/>
      <c r="B52" s="1"/>
      <c r="C52" s="1"/>
      <c r="D52" s="1"/>
      <c r="E52" s="1"/>
      <c r="F52" s="1"/>
      <c r="G52" s="1"/>
      <c r="H52" s="1" t="str">
        <f t="shared" si="2"/>
        <v/>
      </c>
      <c r="I52" s="1">
        <f>IFERROR(VLOOKUP(D52,'Resource Rates'!$A$4:$D$12,4,FALSE),0)</f>
        <v>0</v>
      </c>
      <c r="J52" s="1" t="str">
        <f>IF(C52="","",H52*I52)</f>
        <v/>
      </c>
      <c r="K52" s="1"/>
      <c r="L52" s="1" t="str">
        <f>IF(C52="","",J52+K52)</f>
        <v/>
      </c>
      <c r="M52" s="1"/>
      <c r="N52" s="1"/>
      <c r="O52" s="1" t="str">
        <f>IF(C52="","",E52*I52)</f>
        <v/>
      </c>
      <c r="P52" s="1" t="str">
        <f>IF(C52="","",H52*I52)</f>
        <v/>
      </c>
      <c r="Q52" s="1" t="str">
        <f>IF(C52="","",G52*I52)</f>
        <v/>
      </c>
      <c r="R52" s="1"/>
      <c r="S52" s="1"/>
      <c r="T52" s="1"/>
      <c r="U52" s="1"/>
      <c r="V52" s="1"/>
      <c r="W52" s="1"/>
    </row>
    <row r="53" spans="1:23" ht="16" x14ac:dyDescent="0.2">
      <c r="A53" s="1"/>
      <c r="B53" s="1"/>
      <c r="C53" s="1"/>
      <c r="D53" s="1"/>
      <c r="E53" s="1"/>
      <c r="F53" s="1"/>
      <c r="G53" s="1"/>
      <c r="H53" s="1" t="str">
        <f t="shared" si="2"/>
        <v/>
      </c>
      <c r="I53" s="1">
        <f>IFERROR(VLOOKUP(D53,'Resource Rates'!$A$4:$D$12,4,FALSE),0)</f>
        <v>0</v>
      </c>
      <c r="J53" s="1" t="str">
        <f>IF(C53="","",H53*I53)</f>
        <v/>
      </c>
      <c r="K53" s="1"/>
      <c r="L53" s="1" t="str">
        <f>IF(C53="","",J53+K53)</f>
        <v/>
      </c>
      <c r="M53" s="1"/>
      <c r="N53" s="1"/>
      <c r="O53" s="1" t="str">
        <f>IF(C53="","",E53*I53)</f>
        <v/>
      </c>
      <c r="P53" s="1" t="str">
        <f>IF(C53="","",H53*I53)</f>
        <v/>
      </c>
      <c r="Q53" s="1" t="str">
        <f>IF(C53="","",G53*I53)</f>
        <v/>
      </c>
      <c r="R53" s="1"/>
      <c r="S53" s="1"/>
      <c r="T53" s="1"/>
      <c r="U53" s="1"/>
      <c r="V53" s="1"/>
      <c r="W53" s="1"/>
    </row>
    <row r="54" spans="1:23" ht="16" x14ac:dyDescent="0.2">
      <c r="A54" s="1"/>
      <c r="B54" s="1"/>
      <c r="C54" s="1"/>
      <c r="D54" s="1"/>
      <c r="E54" s="1"/>
      <c r="F54" s="1"/>
      <c r="G54" s="1"/>
      <c r="H54" s="1" t="str">
        <f t="shared" si="2"/>
        <v/>
      </c>
      <c r="I54" s="1">
        <f>IFERROR(VLOOKUP(D54,'Resource Rates'!$A$4:$D$12,4,FALSE),0)</f>
        <v>0</v>
      </c>
      <c r="J54" s="1" t="str">
        <f>IF(C54="","",H54*I54)</f>
        <v/>
      </c>
      <c r="K54" s="1"/>
      <c r="L54" s="1" t="str">
        <f>IF(C54="","",J54+K54)</f>
        <v/>
      </c>
      <c r="M54" s="1"/>
      <c r="N54" s="1"/>
      <c r="O54" s="1" t="str">
        <f>IF(C54="","",E54*I54)</f>
        <v/>
      </c>
      <c r="P54" s="1" t="str">
        <f>IF(C54="","",H54*I54)</f>
        <v/>
      </c>
      <c r="Q54" s="1" t="str">
        <f>IF(C54="","",G54*I54)</f>
        <v/>
      </c>
      <c r="R54" s="1"/>
      <c r="S54" s="1"/>
      <c r="T54" s="1"/>
      <c r="U54" s="1"/>
      <c r="V54" s="1"/>
      <c r="W54" s="1"/>
    </row>
    <row r="55" spans="1:23" ht="16" x14ac:dyDescent="0.2">
      <c r="A55" s="1"/>
      <c r="B55" s="1"/>
      <c r="C55" s="1"/>
      <c r="D55" s="1"/>
      <c r="E55" s="1"/>
      <c r="F55" s="1"/>
      <c r="G55" s="1"/>
      <c r="H55" s="1" t="str">
        <f t="shared" si="2"/>
        <v/>
      </c>
      <c r="I55" s="1">
        <f>IFERROR(VLOOKUP(D55,'Resource Rates'!$A$4:$D$12,4,FALSE),0)</f>
        <v>0</v>
      </c>
      <c r="J55" s="1" t="str">
        <f>IF(C55="","",H55*I55)</f>
        <v/>
      </c>
      <c r="K55" s="1"/>
      <c r="L55" s="1" t="str">
        <f>IF(C55="","",J55+K55)</f>
        <v/>
      </c>
      <c r="M55" s="1"/>
      <c r="N55" s="1"/>
      <c r="O55" s="1" t="str">
        <f>IF(C55="","",E55*I55)</f>
        <v/>
      </c>
      <c r="P55" s="1" t="str">
        <f>IF(C55="","",H55*I55)</f>
        <v/>
      </c>
      <c r="Q55" s="1" t="str">
        <f>IF(C55="","",G55*I55)</f>
        <v/>
      </c>
      <c r="R55" s="1"/>
      <c r="S55" s="1"/>
      <c r="T55" s="1"/>
      <c r="U55" s="1"/>
      <c r="V55" s="1"/>
      <c r="W55" s="1"/>
    </row>
    <row r="56" spans="1:23" ht="16" x14ac:dyDescent="0.2">
      <c r="A56" s="1"/>
      <c r="B56" s="1"/>
      <c r="C56" s="1"/>
      <c r="D56" s="1"/>
      <c r="E56" s="1"/>
      <c r="F56" s="1"/>
      <c r="G56" s="1"/>
      <c r="H56" s="1" t="str">
        <f t="shared" si="2"/>
        <v/>
      </c>
      <c r="I56" s="1">
        <f>IFERROR(VLOOKUP(D56,'Resource Rates'!$A$4:$D$12,4,FALSE),0)</f>
        <v>0</v>
      </c>
      <c r="J56" s="1" t="str">
        <f>IF(C56="","",H56*I56)</f>
        <v/>
      </c>
      <c r="K56" s="1"/>
      <c r="L56" s="1" t="str">
        <f>IF(C56="","",J56+K56)</f>
        <v/>
      </c>
      <c r="M56" s="1"/>
      <c r="N56" s="1"/>
      <c r="O56" s="1" t="str">
        <f>IF(C56="","",E56*I56)</f>
        <v/>
      </c>
      <c r="P56" s="1" t="str">
        <f>IF(C56="","",H56*I56)</f>
        <v/>
      </c>
      <c r="Q56" s="1" t="str">
        <f>IF(C56="","",G56*I56)</f>
        <v/>
      </c>
      <c r="R56" s="1"/>
      <c r="S56" s="1"/>
      <c r="T56" s="1"/>
      <c r="U56" s="1"/>
      <c r="V56" s="1"/>
      <c r="W56" s="1"/>
    </row>
    <row r="57" spans="1:23" ht="16" x14ac:dyDescent="0.2">
      <c r="A57" s="1"/>
      <c r="B57" s="1"/>
      <c r="C57" s="1"/>
      <c r="D57" s="1"/>
      <c r="E57" s="1"/>
      <c r="F57" s="1"/>
      <c r="G57" s="1"/>
      <c r="H57" s="1" t="str">
        <f t="shared" si="2"/>
        <v/>
      </c>
      <c r="I57" s="1">
        <f>IFERROR(VLOOKUP(D57,'Resource Rates'!$A$4:$D$12,4,FALSE),0)</f>
        <v>0</v>
      </c>
      <c r="J57" s="1" t="str">
        <f>IF(C57="","",H57*I57)</f>
        <v/>
      </c>
      <c r="K57" s="1"/>
      <c r="L57" s="1" t="str">
        <f>IF(C57="","",J57+K57)</f>
        <v/>
      </c>
      <c r="M57" s="1"/>
      <c r="N57" s="1"/>
      <c r="O57" s="1" t="str">
        <f>IF(C57="","",E57*I57)</f>
        <v/>
      </c>
      <c r="P57" s="1" t="str">
        <f>IF(C57="","",H57*I57)</f>
        <v/>
      </c>
      <c r="Q57" s="1" t="str">
        <f>IF(C57="","",G57*I57)</f>
        <v/>
      </c>
      <c r="R57" s="1"/>
      <c r="S57" s="1"/>
      <c r="T57" s="1"/>
      <c r="U57" s="1"/>
      <c r="V57" s="1"/>
      <c r="W57" s="1"/>
    </row>
    <row r="58" spans="1:23" ht="16" x14ac:dyDescent="0.2">
      <c r="A58" s="1"/>
      <c r="B58" s="1"/>
      <c r="C58" s="1"/>
      <c r="D58" s="1"/>
      <c r="E58" s="1"/>
      <c r="F58" s="1"/>
      <c r="G58" s="1"/>
      <c r="H58" s="1" t="str">
        <f t="shared" si="2"/>
        <v/>
      </c>
      <c r="I58" s="1">
        <f>IFERROR(VLOOKUP(D58,'Resource Rates'!$A$4:$D$12,4,FALSE),0)</f>
        <v>0</v>
      </c>
      <c r="J58" s="1" t="str">
        <f>IF(C58="","",H58*I58)</f>
        <v/>
      </c>
      <c r="K58" s="1"/>
      <c r="L58" s="1" t="str">
        <f>IF(C58="","",J58+K58)</f>
        <v/>
      </c>
      <c r="M58" s="1"/>
      <c r="N58" s="1"/>
      <c r="O58" s="1" t="str">
        <f>IF(C58="","",E58*I58)</f>
        <v/>
      </c>
      <c r="P58" s="1" t="str">
        <f>IF(C58="","",H58*I58)</f>
        <v/>
      </c>
      <c r="Q58" s="1" t="str">
        <f>IF(C58="","",G58*I58)</f>
        <v/>
      </c>
      <c r="R58" s="1"/>
      <c r="S58" s="1"/>
      <c r="T58" s="1"/>
      <c r="U58" s="1"/>
      <c r="V58" s="1"/>
      <c r="W58" s="1"/>
    </row>
    <row r="59" spans="1:23" ht="16" x14ac:dyDescent="0.2">
      <c r="A59" s="1"/>
      <c r="B59" s="1"/>
      <c r="C59" s="1"/>
      <c r="D59" s="1"/>
      <c r="E59" s="1"/>
      <c r="F59" s="1"/>
      <c r="G59" s="1"/>
      <c r="H59" s="1" t="str">
        <f t="shared" si="2"/>
        <v/>
      </c>
      <c r="I59" s="1">
        <f>IFERROR(VLOOKUP(D59,'Resource Rates'!$A$4:$D$12,4,FALSE),0)</f>
        <v>0</v>
      </c>
      <c r="J59" s="1" t="str">
        <f>IF(C59="","",H59*I59)</f>
        <v/>
      </c>
      <c r="K59" s="1"/>
      <c r="L59" s="1" t="str">
        <f>IF(C59="","",J59+K59)</f>
        <v/>
      </c>
      <c r="M59" s="1"/>
      <c r="N59" s="1"/>
      <c r="O59" s="1" t="str">
        <f>IF(C59="","",E59*I59)</f>
        <v/>
      </c>
      <c r="P59" s="1" t="str">
        <f>IF(C59="","",H59*I59)</f>
        <v/>
      </c>
      <c r="Q59" s="1" t="str">
        <f>IF(C59="","",G59*I59)</f>
        <v/>
      </c>
      <c r="R59" s="1"/>
      <c r="S59" s="1"/>
      <c r="T59" s="1"/>
      <c r="U59" s="1"/>
      <c r="V59" s="1"/>
      <c r="W59" s="1"/>
    </row>
    <row r="60" spans="1:23" ht="16" x14ac:dyDescent="0.2">
      <c r="A60" s="1"/>
      <c r="B60" s="1"/>
      <c r="C60" s="1"/>
      <c r="D60" s="1"/>
      <c r="E60" s="1"/>
      <c r="F60" s="1"/>
      <c r="G60" s="1"/>
      <c r="H60" s="1" t="str">
        <f t="shared" si="2"/>
        <v/>
      </c>
      <c r="I60" s="1">
        <f>IFERROR(VLOOKUP(D60,'Resource Rates'!$A$4:$D$12,4,FALSE),0)</f>
        <v>0</v>
      </c>
      <c r="J60" s="1" t="str">
        <f>IF(C60="","",H60*I60)</f>
        <v/>
      </c>
      <c r="K60" s="1"/>
      <c r="L60" s="1" t="str">
        <f>IF(C60="","",J60+K60)</f>
        <v/>
      </c>
      <c r="M60" s="1"/>
      <c r="N60" s="1"/>
      <c r="O60" s="1" t="str">
        <f>IF(C60="","",E60*I60)</f>
        <v/>
      </c>
      <c r="P60" s="1" t="str">
        <f>IF(C60="","",H60*I60)</f>
        <v/>
      </c>
      <c r="Q60" s="1" t="str">
        <f>IF(C60="","",G60*I60)</f>
        <v/>
      </c>
      <c r="R60" s="1"/>
      <c r="S60" s="1"/>
      <c r="T60" s="1"/>
      <c r="U60" s="1"/>
      <c r="V60" s="1"/>
      <c r="W60" s="1"/>
    </row>
    <row r="61" spans="1:23" ht="16" x14ac:dyDescent="0.2">
      <c r="A61" s="1"/>
      <c r="B61" s="1"/>
      <c r="C61" s="1"/>
      <c r="D61" s="1"/>
      <c r="E61" s="1"/>
      <c r="F61" s="1"/>
      <c r="G61" s="1"/>
      <c r="H61" s="1" t="str">
        <f t="shared" si="2"/>
        <v/>
      </c>
      <c r="I61" s="1">
        <f>IFERROR(VLOOKUP(D61,'Resource Rates'!$A$4:$D$12,4,FALSE),0)</f>
        <v>0</v>
      </c>
      <c r="J61" s="1" t="str">
        <f>IF(C61="","",H61*I61)</f>
        <v/>
      </c>
      <c r="K61" s="1"/>
      <c r="L61" s="1" t="str">
        <f>IF(C61="","",J61+K61)</f>
        <v/>
      </c>
      <c r="M61" s="1"/>
      <c r="N61" s="1"/>
      <c r="O61" s="1" t="str">
        <f>IF(C61="","",E61*I61)</f>
        <v/>
      </c>
      <c r="P61" s="1" t="str">
        <f>IF(C61="","",H61*I61)</f>
        <v/>
      </c>
      <c r="Q61" s="1" t="str">
        <f>IF(C61="","",G61*I61)</f>
        <v/>
      </c>
      <c r="R61" s="1"/>
      <c r="S61" s="1"/>
      <c r="T61" s="1"/>
      <c r="U61" s="1"/>
      <c r="V61" s="1"/>
      <c r="W61" s="1"/>
    </row>
    <row r="62" spans="1:23" ht="16" x14ac:dyDescent="0.2">
      <c r="A62" s="1"/>
      <c r="B62" s="1"/>
      <c r="C62" s="1"/>
      <c r="D62" s="1"/>
      <c r="E62" s="1"/>
      <c r="F62" s="1"/>
      <c r="G62" s="1"/>
      <c r="H62" s="1" t="str">
        <f t="shared" si="2"/>
        <v/>
      </c>
      <c r="I62" s="1">
        <f>IFERROR(VLOOKUP(D62,'Resource Rates'!$A$4:$D$12,4,FALSE),0)</f>
        <v>0</v>
      </c>
      <c r="J62" s="1" t="str">
        <f>IF(C62="","",H62*I62)</f>
        <v/>
      </c>
      <c r="K62" s="1"/>
      <c r="L62" s="1" t="str">
        <f>IF(C62="","",J62+K62)</f>
        <v/>
      </c>
      <c r="M62" s="1"/>
      <c r="N62" s="1"/>
      <c r="O62" s="1" t="str">
        <f>IF(C62="","",E62*I62)</f>
        <v/>
      </c>
      <c r="P62" s="1" t="str">
        <f>IF(C62="","",H62*I62)</f>
        <v/>
      </c>
      <c r="Q62" s="1" t="str">
        <f>IF(C62="","",G62*I62)</f>
        <v/>
      </c>
      <c r="R62" s="1"/>
      <c r="S62" s="1"/>
      <c r="T62" s="1"/>
      <c r="U62" s="1"/>
      <c r="V62" s="1"/>
      <c r="W62" s="1"/>
    </row>
    <row r="63" spans="1:23" ht="16" x14ac:dyDescent="0.2">
      <c r="A63" s="1"/>
      <c r="B63" s="1"/>
      <c r="C63" s="1"/>
      <c r="D63" s="1"/>
      <c r="E63" s="1"/>
      <c r="F63" s="1"/>
      <c r="G63" s="1"/>
      <c r="H63" s="1" t="str">
        <f t="shared" si="2"/>
        <v/>
      </c>
      <c r="I63" s="1">
        <f>IFERROR(VLOOKUP(D63,'Resource Rates'!$A$4:$D$12,4,FALSE),0)</f>
        <v>0</v>
      </c>
      <c r="J63" s="1" t="str">
        <f>IF(C63="","",H63*I63)</f>
        <v/>
      </c>
      <c r="K63" s="1"/>
      <c r="L63" s="1" t="str">
        <f>IF(C63="","",J63+K63)</f>
        <v/>
      </c>
      <c r="M63" s="1"/>
      <c r="N63" s="1"/>
      <c r="O63" s="1" t="str">
        <f>IF(C63="","",E63*I63)</f>
        <v/>
      </c>
      <c r="P63" s="1" t="str">
        <f>IF(C63="","",H63*I63)</f>
        <v/>
      </c>
      <c r="Q63" s="1" t="str">
        <f>IF(C63="","",G63*I63)</f>
        <v/>
      </c>
      <c r="R63" s="1"/>
      <c r="S63" s="1"/>
      <c r="T63" s="1"/>
      <c r="U63" s="1"/>
      <c r="V63" s="1"/>
      <c r="W63" s="1"/>
    </row>
    <row r="64" spans="1:23" ht="16" x14ac:dyDescent="0.2">
      <c r="A64" s="1"/>
      <c r="B64" s="1"/>
      <c r="C64" s="1"/>
      <c r="D64" s="1"/>
      <c r="E64" s="1"/>
      <c r="F64" s="1"/>
      <c r="G64" s="1"/>
      <c r="H64" s="1" t="str">
        <f t="shared" si="2"/>
        <v/>
      </c>
      <c r="I64" s="1">
        <f>IFERROR(VLOOKUP(D64,'Resource Rates'!$A$4:$D$12,4,FALSE),0)</f>
        <v>0</v>
      </c>
      <c r="J64" s="1" t="str">
        <f>IF(C64="","",H64*I64)</f>
        <v/>
      </c>
      <c r="K64" s="1"/>
      <c r="L64" s="1" t="str">
        <f>IF(C64="","",J64+K64)</f>
        <v/>
      </c>
      <c r="M64" s="1"/>
      <c r="N64" s="1"/>
      <c r="O64" s="1" t="str">
        <f>IF(C64="","",E64*I64)</f>
        <v/>
      </c>
      <c r="P64" s="1" t="str">
        <f>IF(C64="","",H64*I64)</f>
        <v/>
      </c>
      <c r="Q64" s="1" t="str">
        <f>IF(C64="","",G64*I64)</f>
        <v/>
      </c>
      <c r="R64" s="1"/>
      <c r="S64" s="1"/>
      <c r="T64" s="1"/>
      <c r="U64" s="1"/>
      <c r="V64" s="1"/>
      <c r="W64" s="1"/>
    </row>
    <row r="65" spans="1:23" ht="16" x14ac:dyDescent="0.2">
      <c r="A65" s="1"/>
      <c r="B65" s="1"/>
      <c r="C65" s="1"/>
      <c r="D65" s="1"/>
      <c r="E65" s="1"/>
      <c r="F65" s="1"/>
      <c r="G65" s="1"/>
      <c r="H65" s="1" t="str">
        <f t="shared" si="2"/>
        <v/>
      </c>
      <c r="I65" s="1">
        <f>IFERROR(VLOOKUP(D65,'Resource Rates'!$A$4:$D$12,4,FALSE),0)</f>
        <v>0</v>
      </c>
      <c r="J65" s="1" t="str">
        <f>IF(C65="","",H65*I65)</f>
        <v/>
      </c>
      <c r="K65" s="1"/>
      <c r="L65" s="1" t="str">
        <f>IF(C65="","",J65+K65)</f>
        <v/>
      </c>
      <c r="M65" s="1"/>
      <c r="N65" s="1"/>
      <c r="O65" s="1" t="str">
        <f>IF(C65="","",E65*I65)</f>
        <v/>
      </c>
      <c r="P65" s="1" t="str">
        <f>IF(C65="","",H65*I65)</f>
        <v/>
      </c>
      <c r="Q65" s="1" t="str">
        <f>IF(C65="","",G65*I65)</f>
        <v/>
      </c>
      <c r="R65" s="1"/>
      <c r="S65" s="1"/>
      <c r="T65" s="1"/>
      <c r="U65" s="1"/>
      <c r="V65" s="1"/>
      <c r="W65" s="1"/>
    </row>
    <row r="66" spans="1:23" ht="16" x14ac:dyDescent="0.2">
      <c r="A66" s="1"/>
      <c r="B66" s="1"/>
      <c r="C66" s="1"/>
      <c r="D66" s="1"/>
      <c r="E66" s="1"/>
      <c r="F66" s="1"/>
      <c r="G66" s="1"/>
      <c r="H66" s="1" t="str">
        <f t="shared" si="2"/>
        <v/>
      </c>
      <c r="I66" s="1">
        <f>IFERROR(VLOOKUP(D66,'Resource Rates'!$A$4:$D$12,4,FALSE),0)</f>
        <v>0</v>
      </c>
      <c r="J66" s="1" t="str">
        <f>IF(C66="","",H66*I66)</f>
        <v/>
      </c>
      <c r="K66" s="1"/>
      <c r="L66" s="1" t="str">
        <f>IF(C66="","",J66+K66)</f>
        <v/>
      </c>
      <c r="M66" s="1"/>
      <c r="N66" s="1"/>
      <c r="O66" s="1" t="str">
        <f>IF(C66="","",E66*I66)</f>
        <v/>
      </c>
      <c r="P66" s="1" t="str">
        <f>IF(C66="","",H66*I66)</f>
        <v/>
      </c>
      <c r="Q66" s="1" t="str">
        <f>IF(C66="","",G66*I66)</f>
        <v/>
      </c>
      <c r="R66" s="1"/>
      <c r="S66" s="1"/>
      <c r="T66" s="1"/>
      <c r="U66" s="1"/>
      <c r="V66" s="1"/>
      <c r="W66" s="1"/>
    </row>
    <row r="67" spans="1:23" ht="16" x14ac:dyDescent="0.2">
      <c r="A67" s="1"/>
      <c r="B67" s="1"/>
      <c r="C67" s="1"/>
      <c r="D67" s="1"/>
      <c r="E67" s="1"/>
      <c r="F67" s="1"/>
      <c r="G67" s="1"/>
      <c r="H67" s="1" t="str">
        <f t="shared" si="2"/>
        <v/>
      </c>
      <c r="I67" s="1">
        <f>IFERROR(VLOOKUP(D67,'Resource Rates'!$A$4:$D$12,4,FALSE),0)</f>
        <v>0</v>
      </c>
      <c r="J67" s="1" t="str">
        <f>IF(C67="","",H67*I67)</f>
        <v/>
      </c>
      <c r="K67" s="1"/>
      <c r="L67" s="1" t="str">
        <f>IF(C67="","",J67+K67)</f>
        <v/>
      </c>
      <c r="M67" s="1"/>
      <c r="N67" s="1"/>
      <c r="O67" s="1" t="str">
        <f>IF(C67="","",E67*I67)</f>
        <v/>
      </c>
      <c r="P67" s="1" t="str">
        <f>IF(C67="","",H67*I67)</f>
        <v/>
      </c>
      <c r="Q67" s="1" t="str">
        <f>IF(C67="","",G67*I67)</f>
        <v/>
      </c>
      <c r="R67" s="1"/>
      <c r="S67" s="1"/>
      <c r="T67" s="1"/>
      <c r="U67" s="1"/>
      <c r="V67" s="1"/>
      <c r="W67" s="1"/>
    </row>
    <row r="68" spans="1:23" ht="16" x14ac:dyDescent="0.2">
      <c r="A68" s="1"/>
      <c r="B68" s="1"/>
      <c r="C68" s="1"/>
      <c r="D68" s="1"/>
      <c r="E68" s="1"/>
      <c r="F68" s="1"/>
      <c r="G68" s="1"/>
      <c r="H68" s="1" t="str">
        <f t="shared" si="2"/>
        <v/>
      </c>
      <c r="I68" s="1">
        <f>IFERROR(VLOOKUP(D68,'Resource Rates'!$A$4:$D$12,4,FALSE),0)</f>
        <v>0</v>
      </c>
      <c r="J68" s="1" t="str">
        <f>IF(C68="","",H68*I68)</f>
        <v/>
      </c>
      <c r="K68" s="1"/>
      <c r="L68" s="1" t="str">
        <f>IF(C68="","",J68+K68)</f>
        <v/>
      </c>
      <c r="M68" s="1"/>
      <c r="N68" s="1"/>
      <c r="O68" s="1" t="str">
        <f>IF(C68="","",E68*I68)</f>
        <v/>
      </c>
      <c r="P68" s="1" t="str">
        <f>IF(C68="","",H68*I68)</f>
        <v/>
      </c>
      <c r="Q68" s="1" t="str">
        <f>IF(C68="","",G68*I68)</f>
        <v/>
      </c>
      <c r="R68" s="1"/>
      <c r="S68" s="1"/>
      <c r="T68" s="1"/>
      <c r="U68" s="1"/>
      <c r="V68" s="1"/>
      <c r="W68" s="1"/>
    </row>
    <row r="69" spans="1:23" ht="16" x14ac:dyDescent="0.2">
      <c r="A69" s="1"/>
      <c r="B69" s="1"/>
      <c r="C69" s="1"/>
      <c r="D69" s="1"/>
      <c r="E69" s="1"/>
      <c r="F69" s="1"/>
      <c r="G69" s="1"/>
      <c r="H69" s="1" t="str">
        <f t="shared" si="2"/>
        <v/>
      </c>
      <c r="I69" s="1">
        <f>IFERROR(VLOOKUP(D69,'Resource Rates'!$A$4:$D$12,4,FALSE),0)</f>
        <v>0</v>
      </c>
      <c r="J69" s="1" t="str">
        <f>IF(C69="","",H69*I69)</f>
        <v/>
      </c>
      <c r="K69" s="1"/>
      <c r="L69" s="1" t="str">
        <f>IF(C69="","",J69+K69)</f>
        <v/>
      </c>
      <c r="M69" s="1"/>
      <c r="N69" s="1"/>
      <c r="O69" s="1" t="str">
        <f>IF(C69="","",E69*I69)</f>
        <v/>
      </c>
      <c r="P69" s="1" t="str">
        <f>IF(C69="","",H69*I69)</f>
        <v/>
      </c>
      <c r="Q69" s="1" t="str">
        <f>IF(C69="","",G69*I69)</f>
        <v/>
      </c>
      <c r="R69" s="1"/>
      <c r="S69" s="1"/>
      <c r="T69" s="1"/>
      <c r="U69" s="1"/>
      <c r="V69" s="1"/>
      <c r="W69" s="1"/>
    </row>
    <row r="70" spans="1:23" ht="16" x14ac:dyDescent="0.2">
      <c r="A70" s="1"/>
      <c r="B70" s="1"/>
      <c r="C70" s="1"/>
      <c r="D70" s="1"/>
      <c r="E70" s="1"/>
      <c r="F70" s="1"/>
      <c r="G70" s="1"/>
      <c r="H70" s="1" t="str">
        <f t="shared" si="2"/>
        <v/>
      </c>
      <c r="I70" s="1">
        <f>IFERROR(VLOOKUP(D70,'Resource Rates'!$A$4:$D$12,4,FALSE),0)</f>
        <v>0</v>
      </c>
      <c r="J70" s="1" t="str">
        <f>IF(C70="","",H70*I70)</f>
        <v/>
      </c>
      <c r="K70" s="1"/>
      <c r="L70" s="1" t="str">
        <f>IF(C70="","",J70+K70)</f>
        <v/>
      </c>
      <c r="M70" s="1"/>
      <c r="N70" s="1"/>
      <c r="O70" s="1" t="str">
        <f>IF(C70="","",E70*I70)</f>
        <v/>
      </c>
      <c r="P70" s="1" t="str">
        <f>IF(C70="","",H70*I70)</f>
        <v/>
      </c>
      <c r="Q70" s="1" t="str">
        <f>IF(C70="","",G70*I70)</f>
        <v/>
      </c>
      <c r="R70" s="1"/>
      <c r="S70" s="1"/>
      <c r="T70" s="1"/>
      <c r="U70" s="1"/>
      <c r="V70" s="1"/>
      <c r="W70" s="1"/>
    </row>
    <row r="71" spans="1:23" ht="16" x14ac:dyDescent="0.2">
      <c r="A71" s="1"/>
      <c r="B71" s="1"/>
      <c r="C71" s="1"/>
      <c r="D71" s="1"/>
      <c r="E71" s="1"/>
      <c r="F71" s="1"/>
      <c r="G71" s="1"/>
      <c r="H71" s="1" t="str">
        <f t="shared" si="2"/>
        <v/>
      </c>
      <c r="I71" s="1">
        <f>IFERROR(VLOOKUP(D71,'Resource Rates'!$A$4:$D$12,4,FALSE),0)</f>
        <v>0</v>
      </c>
      <c r="J71" s="1" t="str">
        <f>IF(C71="","",H71*I71)</f>
        <v/>
      </c>
      <c r="K71" s="1"/>
      <c r="L71" s="1" t="str">
        <f>IF(C71="","",J71+K71)</f>
        <v/>
      </c>
      <c r="M71" s="1"/>
      <c r="N71" s="1"/>
      <c r="O71" s="1" t="str">
        <f>IF(C71="","",E71*I71)</f>
        <v/>
      </c>
      <c r="P71" s="1" t="str">
        <f>IF(C71="","",H71*I71)</f>
        <v/>
      </c>
      <c r="Q71" s="1" t="str">
        <f>IF(C71="","",G71*I71)</f>
        <v/>
      </c>
      <c r="R71" s="1"/>
      <c r="S71" s="1"/>
      <c r="T71" s="1"/>
      <c r="U71" s="1"/>
      <c r="V71" s="1"/>
      <c r="W71" s="1"/>
    </row>
    <row r="72" spans="1:23" ht="16" x14ac:dyDescent="0.2">
      <c r="A72" s="1"/>
      <c r="B72" s="1"/>
      <c r="C72" s="1"/>
      <c r="D72" s="1"/>
      <c r="E72" s="1"/>
      <c r="F72" s="1"/>
      <c r="G72" s="1"/>
      <c r="H72" s="1" t="str">
        <f t="shared" si="2"/>
        <v/>
      </c>
      <c r="I72" s="1">
        <f>IFERROR(VLOOKUP(D72,'Resource Rates'!$A$4:$D$12,4,FALSE),0)</f>
        <v>0</v>
      </c>
      <c r="J72" s="1" t="str">
        <f>IF(C72="","",H72*I72)</f>
        <v/>
      </c>
      <c r="K72" s="1"/>
      <c r="L72" s="1" t="str">
        <f>IF(C72="","",J72+K72)</f>
        <v/>
      </c>
      <c r="M72" s="1"/>
      <c r="N72" s="1"/>
      <c r="O72" s="1" t="str">
        <f>IF(C72="","",E72*I72)</f>
        <v/>
      </c>
      <c r="P72" s="1" t="str">
        <f>IF(C72="","",H72*I72)</f>
        <v/>
      </c>
      <c r="Q72" s="1" t="str">
        <f>IF(C72="","",G72*I72)</f>
        <v/>
      </c>
      <c r="R72" s="1"/>
      <c r="S72" s="1"/>
      <c r="T72" s="1"/>
      <c r="U72" s="1"/>
      <c r="V72" s="1"/>
      <c r="W72" s="1"/>
    </row>
    <row r="73" spans="1:23" ht="16" x14ac:dyDescent="0.2">
      <c r="A73" s="1"/>
      <c r="B73" s="1"/>
      <c r="C73" s="1"/>
      <c r="D73" s="1"/>
      <c r="E73" s="1"/>
      <c r="F73" s="1"/>
      <c r="G73" s="1"/>
      <c r="H73" s="1" t="str">
        <f t="shared" si="2"/>
        <v/>
      </c>
      <c r="I73" s="1">
        <f>IFERROR(VLOOKUP(D73,'Resource Rates'!$A$4:$D$12,4,FALSE),0)</f>
        <v>0</v>
      </c>
      <c r="J73" s="1" t="str">
        <f>IF(C73="","",H73*I73)</f>
        <v/>
      </c>
      <c r="K73" s="1"/>
      <c r="L73" s="1" t="str">
        <f>IF(C73="","",J73+K73)</f>
        <v/>
      </c>
      <c r="M73" s="1"/>
      <c r="N73" s="1"/>
      <c r="O73" s="1" t="str">
        <f>IF(C73="","",E73*I73)</f>
        <v/>
      </c>
      <c r="P73" s="1" t="str">
        <f>IF(C73="","",H73*I73)</f>
        <v/>
      </c>
      <c r="Q73" s="1" t="str">
        <f>IF(C73="","",G73*I73)</f>
        <v/>
      </c>
      <c r="R73" s="1"/>
      <c r="S73" s="1"/>
      <c r="T73" s="1"/>
      <c r="U73" s="1"/>
      <c r="V73" s="1"/>
      <c r="W73" s="1"/>
    </row>
    <row r="74" spans="1:23" ht="16" x14ac:dyDescent="0.2">
      <c r="A74" s="1"/>
      <c r="B74" s="1"/>
      <c r="C74" s="1"/>
      <c r="D74" s="1"/>
      <c r="E74" s="1"/>
      <c r="F74" s="1"/>
      <c r="G74" s="1"/>
      <c r="H74" s="1" t="str">
        <f t="shared" si="2"/>
        <v/>
      </c>
      <c r="I74" s="1">
        <f>IFERROR(VLOOKUP(D74,'Resource Rates'!$A$4:$D$12,4,FALSE),0)</f>
        <v>0</v>
      </c>
      <c r="J74" s="1" t="str">
        <f>IF(C74="","",H74*I74)</f>
        <v/>
      </c>
      <c r="K74" s="1"/>
      <c r="L74" s="1" t="str">
        <f>IF(C74="","",J74+K74)</f>
        <v/>
      </c>
      <c r="M74" s="1"/>
      <c r="N74" s="1"/>
      <c r="O74" s="1" t="str">
        <f>IF(C74="","",E74*I74)</f>
        <v/>
      </c>
      <c r="P74" s="1" t="str">
        <f>IF(C74="","",H74*I74)</f>
        <v/>
      </c>
      <c r="Q74" s="1" t="str">
        <f>IF(C74="","",G74*I74)</f>
        <v/>
      </c>
      <c r="R74" s="1"/>
      <c r="S74" s="1"/>
      <c r="T74" s="1"/>
      <c r="U74" s="1"/>
      <c r="V74" s="1"/>
      <c r="W74" s="1"/>
    </row>
    <row r="75" spans="1:23" ht="16" x14ac:dyDescent="0.2">
      <c r="A75" s="1"/>
      <c r="B75" s="1"/>
      <c r="C75" s="1"/>
      <c r="D75" s="1"/>
      <c r="E75" s="1"/>
      <c r="F75" s="1"/>
      <c r="G75" s="1"/>
      <c r="H75" s="1" t="str">
        <f t="shared" si="2"/>
        <v/>
      </c>
      <c r="I75" s="1">
        <f>IFERROR(VLOOKUP(D75,'Resource Rates'!$A$4:$D$12,4,FALSE),0)</f>
        <v>0</v>
      </c>
      <c r="J75" s="1" t="str">
        <f>IF(C75="","",H75*I75)</f>
        <v/>
      </c>
      <c r="K75" s="1"/>
      <c r="L75" s="1" t="str">
        <f>IF(C75="","",J75+K75)</f>
        <v/>
      </c>
      <c r="M75" s="1"/>
      <c r="N75" s="1"/>
      <c r="O75" s="1" t="str">
        <f>IF(C75="","",E75*I75)</f>
        <v/>
      </c>
      <c r="P75" s="1" t="str">
        <f>IF(C75="","",H75*I75)</f>
        <v/>
      </c>
      <c r="Q75" s="1" t="str">
        <f>IF(C75="","",G75*I75)</f>
        <v/>
      </c>
      <c r="R75" s="1"/>
      <c r="S75" s="1"/>
      <c r="T75" s="1"/>
      <c r="U75" s="1"/>
      <c r="V75" s="1"/>
      <c r="W75" s="1"/>
    </row>
    <row r="76" spans="1:23" ht="16" x14ac:dyDescent="0.2">
      <c r="A76" s="1"/>
      <c r="B76" s="1"/>
      <c r="C76" s="1"/>
      <c r="D76" s="1"/>
      <c r="E76" s="1"/>
      <c r="F76" s="1"/>
      <c r="G76" s="1"/>
      <c r="H76" s="1" t="str">
        <f t="shared" si="2"/>
        <v/>
      </c>
      <c r="I76" s="1">
        <f>IFERROR(VLOOKUP(D76,'Resource Rates'!$A$4:$D$12,4,FALSE),0)</f>
        <v>0</v>
      </c>
      <c r="J76" s="1" t="str">
        <f>IF(C76="","",H76*I76)</f>
        <v/>
      </c>
      <c r="K76" s="1"/>
      <c r="L76" s="1" t="str">
        <f>IF(C76="","",J76+K76)</f>
        <v/>
      </c>
      <c r="M76" s="1"/>
      <c r="N76" s="1"/>
      <c r="O76" s="1" t="str">
        <f>IF(C76="","",E76*I76)</f>
        <v/>
      </c>
      <c r="P76" s="1" t="str">
        <f>IF(C76="","",H76*I76)</f>
        <v/>
      </c>
      <c r="Q76" s="1" t="str">
        <f>IF(C76="","",G76*I76)</f>
        <v/>
      </c>
      <c r="R76" s="1"/>
      <c r="S76" s="1"/>
      <c r="T76" s="1"/>
      <c r="U76" s="1"/>
      <c r="V76" s="1"/>
      <c r="W76" s="1"/>
    </row>
    <row r="77" spans="1:23" ht="16" x14ac:dyDescent="0.2">
      <c r="A77" s="1"/>
      <c r="B77" s="1"/>
      <c r="C77" s="1"/>
      <c r="D77" s="1"/>
      <c r="E77" s="1"/>
      <c r="F77" s="1"/>
      <c r="G77" s="1"/>
      <c r="H77" s="1" t="str">
        <f t="shared" si="2"/>
        <v/>
      </c>
      <c r="I77" s="1">
        <f>IFERROR(VLOOKUP(D77,'Resource Rates'!$A$4:$D$12,4,FALSE),0)</f>
        <v>0</v>
      </c>
      <c r="J77" s="1" t="str">
        <f>IF(C77="","",H77*I77)</f>
        <v/>
      </c>
      <c r="K77" s="1"/>
      <c r="L77" s="1" t="str">
        <f>IF(C77="","",J77+K77)</f>
        <v/>
      </c>
      <c r="M77" s="1"/>
      <c r="N77" s="1"/>
      <c r="O77" s="1" t="str">
        <f>IF(C77="","",E77*I77)</f>
        <v/>
      </c>
      <c r="P77" s="1" t="str">
        <f>IF(C77="","",H77*I77)</f>
        <v/>
      </c>
      <c r="Q77" s="1" t="str">
        <f>IF(C77="","",G77*I77)</f>
        <v/>
      </c>
      <c r="R77" s="1"/>
      <c r="S77" s="1"/>
      <c r="T77" s="1"/>
      <c r="U77" s="1"/>
      <c r="V77" s="1"/>
      <c r="W77" s="1"/>
    </row>
    <row r="78" spans="1:23" ht="16" x14ac:dyDescent="0.2">
      <c r="A78" s="1"/>
      <c r="B78" s="1"/>
      <c r="C78" s="1"/>
      <c r="D78" s="1"/>
      <c r="E78" s="1"/>
      <c r="F78" s="1"/>
      <c r="G78" s="1"/>
      <c r="H78" s="1" t="str">
        <f t="shared" si="2"/>
        <v/>
      </c>
      <c r="I78" s="1">
        <f>IFERROR(VLOOKUP(D78,'Resource Rates'!$A$4:$D$12,4,FALSE),0)</f>
        <v>0</v>
      </c>
      <c r="J78" s="1" t="str">
        <f>IF(C78="","",H78*I78)</f>
        <v/>
      </c>
      <c r="K78" s="1"/>
      <c r="L78" s="1" t="str">
        <f>IF(C78="","",J78+K78)</f>
        <v/>
      </c>
      <c r="M78" s="1"/>
      <c r="N78" s="1"/>
      <c r="O78" s="1" t="str">
        <f>IF(C78="","",E78*I78)</f>
        <v/>
      </c>
      <c r="P78" s="1" t="str">
        <f>IF(C78="","",H78*I78)</f>
        <v/>
      </c>
      <c r="Q78" s="1" t="str">
        <f>IF(C78="","",G78*I78)</f>
        <v/>
      </c>
      <c r="R78" s="1"/>
      <c r="S78" s="1"/>
      <c r="T78" s="1"/>
      <c r="U78" s="1"/>
      <c r="V78" s="1"/>
      <c r="W78" s="1"/>
    </row>
    <row r="79" spans="1:23" ht="16" x14ac:dyDescent="0.2">
      <c r="A79" s="1"/>
      <c r="B79" s="1"/>
      <c r="C79" s="1"/>
      <c r="D79" s="1"/>
      <c r="E79" s="1"/>
      <c r="F79" s="1"/>
      <c r="G79" s="1"/>
      <c r="H79" s="1" t="str">
        <f t="shared" ref="H79:H103" si="3">IF(C79="","",(E79+4*F79+G79)/6)</f>
        <v/>
      </c>
      <c r="I79" s="1">
        <f>IFERROR(VLOOKUP(D79,'Resource Rates'!$A$4:$D$12,4,FALSE),0)</f>
        <v>0</v>
      </c>
      <c r="J79" s="1" t="str">
        <f>IF(C79="","",H79*I79)</f>
        <v/>
      </c>
      <c r="K79" s="1"/>
      <c r="L79" s="1" t="str">
        <f>IF(C79="","",J79+K79)</f>
        <v/>
      </c>
      <c r="M79" s="1"/>
      <c r="N79" s="1"/>
      <c r="O79" s="1" t="str">
        <f>IF(C79="","",E79*I79)</f>
        <v/>
      </c>
      <c r="P79" s="1" t="str">
        <f>IF(C79="","",H79*I79)</f>
        <v/>
      </c>
      <c r="Q79" s="1" t="str">
        <f>IF(C79="","",G79*I79)</f>
        <v/>
      </c>
      <c r="R79" s="1"/>
      <c r="S79" s="1"/>
      <c r="T79" s="1"/>
      <c r="U79" s="1"/>
      <c r="V79" s="1"/>
      <c r="W79" s="1"/>
    </row>
    <row r="80" spans="1:23" ht="16" x14ac:dyDescent="0.2">
      <c r="A80" s="1"/>
      <c r="B80" s="1"/>
      <c r="C80" s="1"/>
      <c r="D80" s="1"/>
      <c r="E80" s="1"/>
      <c r="F80" s="1"/>
      <c r="G80" s="1"/>
      <c r="H80" s="1" t="str">
        <f t="shared" si="3"/>
        <v/>
      </c>
      <c r="I80" s="1">
        <f>IFERROR(VLOOKUP(D80,'Resource Rates'!$A$4:$D$12,4,FALSE),0)</f>
        <v>0</v>
      </c>
      <c r="J80" s="1" t="str">
        <f>IF(C80="","",H80*I80)</f>
        <v/>
      </c>
      <c r="K80" s="1"/>
      <c r="L80" s="1" t="str">
        <f>IF(C80="","",J80+K80)</f>
        <v/>
      </c>
      <c r="M80" s="1"/>
      <c r="N80" s="1"/>
      <c r="O80" s="1" t="str">
        <f>IF(C80="","",E80*I80)</f>
        <v/>
      </c>
      <c r="P80" s="1" t="str">
        <f>IF(C80="","",H80*I80)</f>
        <v/>
      </c>
      <c r="Q80" s="1" t="str">
        <f>IF(C80="","",G80*I80)</f>
        <v/>
      </c>
      <c r="R80" s="1"/>
      <c r="S80" s="1"/>
      <c r="T80" s="1"/>
      <c r="U80" s="1"/>
      <c r="V80" s="1"/>
      <c r="W80" s="1"/>
    </row>
    <row r="81" spans="1:23" ht="16" x14ac:dyDescent="0.2">
      <c r="A81" s="1"/>
      <c r="B81" s="1"/>
      <c r="C81" s="1"/>
      <c r="D81" s="1"/>
      <c r="E81" s="1"/>
      <c r="F81" s="1"/>
      <c r="G81" s="1"/>
      <c r="H81" s="1" t="str">
        <f t="shared" si="3"/>
        <v/>
      </c>
      <c r="I81" s="1">
        <f>IFERROR(VLOOKUP(D81,'Resource Rates'!$A$4:$D$12,4,FALSE),0)</f>
        <v>0</v>
      </c>
      <c r="J81" s="1" t="str">
        <f>IF(C81="","",H81*I81)</f>
        <v/>
      </c>
      <c r="K81" s="1"/>
      <c r="L81" s="1" t="str">
        <f>IF(C81="","",J81+K81)</f>
        <v/>
      </c>
      <c r="M81" s="1"/>
      <c r="N81" s="1"/>
      <c r="O81" s="1" t="str">
        <f>IF(C81="","",E81*I81)</f>
        <v/>
      </c>
      <c r="P81" s="1" t="str">
        <f>IF(C81="","",H81*I81)</f>
        <v/>
      </c>
      <c r="Q81" s="1" t="str">
        <f>IF(C81="","",G81*I81)</f>
        <v/>
      </c>
      <c r="R81" s="1"/>
      <c r="S81" s="1"/>
      <c r="T81" s="1"/>
      <c r="U81" s="1"/>
      <c r="V81" s="1"/>
      <c r="W81" s="1"/>
    </row>
    <row r="82" spans="1:23" ht="16" x14ac:dyDescent="0.2">
      <c r="A82" s="1"/>
      <c r="B82" s="1"/>
      <c r="C82" s="1"/>
      <c r="D82" s="1"/>
      <c r="E82" s="1"/>
      <c r="F82" s="1"/>
      <c r="G82" s="1"/>
      <c r="H82" s="1" t="str">
        <f t="shared" si="3"/>
        <v/>
      </c>
      <c r="I82" s="1">
        <f>IFERROR(VLOOKUP(D82,'Resource Rates'!$A$4:$D$12,4,FALSE),0)</f>
        <v>0</v>
      </c>
      <c r="J82" s="1" t="str">
        <f>IF(C82="","",H82*I82)</f>
        <v/>
      </c>
      <c r="K82" s="1"/>
      <c r="L82" s="1" t="str">
        <f>IF(C82="","",J82+K82)</f>
        <v/>
      </c>
      <c r="M82" s="1"/>
      <c r="N82" s="1"/>
      <c r="O82" s="1" t="str">
        <f>IF(C82="","",E82*I82)</f>
        <v/>
      </c>
      <c r="P82" s="1" t="str">
        <f>IF(C82="","",H82*I82)</f>
        <v/>
      </c>
      <c r="Q82" s="1" t="str">
        <f>IF(C82="","",G82*I82)</f>
        <v/>
      </c>
      <c r="R82" s="1"/>
      <c r="S82" s="1"/>
      <c r="T82" s="1"/>
      <c r="U82" s="1"/>
      <c r="V82" s="1"/>
      <c r="W82" s="1"/>
    </row>
    <row r="83" spans="1:23" ht="16" x14ac:dyDescent="0.2">
      <c r="A83" s="1"/>
      <c r="B83" s="1"/>
      <c r="C83" s="1"/>
      <c r="D83" s="1"/>
      <c r="E83" s="1"/>
      <c r="F83" s="1"/>
      <c r="G83" s="1"/>
      <c r="H83" s="1" t="str">
        <f t="shared" si="3"/>
        <v/>
      </c>
      <c r="I83" s="1">
        <f>IFERROR(VLOOKUP(D83,'Resource Rates'!$A$4:$D$12,4,FALSE),0)</f>
        <v>0</v>
      </c>
      <c r="J83" s="1" t="str">
        <f>IF(C83="","",H83*I83)</f>
        <v/>
      </c>
      <c r="K83" s="1"/>
      <c r="L83" s="1" t="str">
        <f>IF(C83="","",J83+K83)</f>
        <v/>
      </c>
      <c r="M83" s="1"/>
      <c r="N83" s="1"/>
      <c r="O83" s="1" t="str">
        <f>IF(C83="","",E83*I83)</f>
        <v/>
      </c>
      <c r="P83" s="1" t="str">
        <f>IF(C83="","",H83*I83)</f>
        <v/>
      </c>
      <c r="Q83" s="1" t="str">
        <f>IF(C83="","",G83*I83)</f>
        <v/>
      </c>
      <c r="R83" s="1"/>
      <c r="S83" s="1"/>
      <c r="T83" s="1"/>
      <c r="U83" s="1"/>
      <c r="V83" s="1"/>
      <c r="W83" s="1"/>
    </row>
    <row r="84" spans="1:23" ht="16" x14ac:dyDescent="0.2">
      <c r="A84" s="1"/>
      <c r="B84" s="1"/>
      <c r="C84" s="1"/>
      <c r="D84" s="1"/>
      <c r="E84" s="1"/>
      <c r="F84" s="1"/>
      <c r="G84" s="1"/>
      <c r="H84" s="1" t="str">
        <f t="shared" si="3"/>
        <v/>
      </c>
      <c r="I84" s="1">
        <f>IFERROR(VLOOKUP(D84,'Resource Rates'!$A$4:$D$12,4,FALSE),0)</f>
        <v>0</v>
      </c>
      <c r="J84" s="1" t="str">
        <f>IF(C84="","",H84*I84)</f>
        <v/>
      </c>
      <c r="K84" s="1"/>
      <c r="L84" s="1" t="str">
        <f>IF(C84="","",J84+K84)</f>
        <v/>
      </c>
      <c r="M84" s="1"/>
      <c r="N84" s="1"/>
      <c r="O84" s="1" t="str">
        <f>IF(C84="","",E84*I84)</f>
        <v/>
      </c>
      <c r="P84" s="1" t="str">
        <f>IF(C84="","",H84*I84)</f>
        <v/>
      </c>
      <c r="Q84" s="1" t="str">
        <f>IF(C84="","",G84*I84)</f>
        <v/>
      </c>
      <c r="R84" s="1"/>
      <c r="S84" s="1"/>
      <c r="T84" s="1"/>
      <c r="U84" s="1"/>
      <c r="V84" s="1"/>
      <c r="W84" s="1"/>
    </row>
    <row r="85" spans="1:23" ht="16" x14ac:dyDescent="0.2">
      <c r="A85" s="1"/>
      <c r="B85" s="1"/>
      <c r="C85" s="1"/>
      <c r="D85" s="1"/>
      <c r="E85" s="1"/>
      <c r="F85" s="1"/>
      <c r="G85" s="1"/>
      <c r="H85" s="1" t="str">
        <f t="shared" si="3"/>
        <v/>
      </c>
      <c r="I85" s="1">
        <f>IFERROR(VLOOKUP(D85,'Resource Rates'!$A$4:$D$12,4,FALSE),0)</f>
        <v>0</v>
      </c>
      <c r="J85" s="1" t="str">
        <f>IF(C85="","",H85*I85)</f>
        <v/>
      </c>
      <c r="K85" s="1"/>
      <c r="L85" s="1" t="str">
        <f>IF(C85="","",J85+K85)</f>
        <v/>
      </c>
      <c r="M85" s="1"/>
      <c r="N85" s="1"/>
      <c r="O85" s="1" t="str">
        <f>IF(C85="","",E85*I85)</f>
        <v/>
      </c>
      <c r="P85" s="1" t="str">
        <f>IF(C85="","",H85*I85)</f>
        <v/>
      </c>
      <c r="Q85" s="1" t="str">
        <f>IF(C85="","",G85*I85)</f>
        <v/>
      </c>
      <c r="R85" s="1"/>
      <c r="S85" s="1"/>
      <c r="T85" s="1"/>
      <c r="U85" s="1"/>
      <c r="V85" s="1"/>
      <c r="W85" s="1"/>
    </row>
    <row r="86" spans="1:23" ht="16" x14ac:dyDescent="0.2">
      <c r="A86" s="1"/>
      <c r="B86" s="1"/>
      <c r="C86" s="1"/>
      <c r="D86" s="1"/>
      <c r="E86" s="1"/>
      <c r="F86" s="1"/>
      <c r="G86" s="1"/>
      <c r="H86" s="1" t="str">
        <f t="shared" si="3"/>
        <v/>
      </c>
      <c r="I86" s="1">
        <f>IFERROR(VLOOKUP(D86,'Resource Rates'!$A$4:$D$12,4,FALSE),0)</f>
        <v>0</v>
      </c>
      <c r="J86" s="1" t="str">
        <f>IF(C86="","",H86*I86)</f>
        <v/>
      </c>
      <c r="K86" s="1"/>
      <c r="L86" s="1" t="str">
        <f>IF(C86="","",J86+K86)</f>
        <v/>
      </c>
      <c r="M86" s="1"/>
      <c r="N86" s="1"/>
      <c r="O86" s="1" t="str">
        <f>IF(C86="","",E86*I86)</f>
        <v/>
      </c>
      <c r="P86" s="1" t="str">
        <f>IF(C86="","",H86*I86)</f>
        <v/>
      </c>
      <c r="Q86" s="1" t="str">
        <f>IF(C86="","",G86*I86)</f>
        <v/>
      </c>
      <c r="R86" s="1"/>
      <c r="S86" s="1"/>
      <c r="T86" s="1"/>
      <c r="U86" s="1"/>
      <c r="V86" s="1"/>
      <c r="W86" s="1"/>
    </row>
    <row r="87" spans="1:23" ht="16" x14ac:dyDescent="0.2">
      <c r="A87" s="1"/>
      <c r="B87" s="1"/>
      <c r="C87" s="1"/>
      <c r="D87" s="1"/>
      <c r="E87" s="1"/>
      <c r="F87" s="1"/>
      <c r="G87" s="1"/>
      <c r="H87" s="1" t="str">
        <f t="shared" si="3"/>
        <v/>
      </c>
      <c r="I87" s="1">
        <f>IFERROR(VLOOKUP(D87,'Resource Rates'!$A$4:$D$12,4,FALSE),0)</f>
        <v>0</v>
      </c>
      <c r="J87" s="1" t="str">
        <f>IF(C87="","",H87*I87)</f>
        <v/>
      </c>
      <c r="K87" s="1"/>
      <c r="L87" s="1" t="str">
        <f>IF(C87="","",J87+K87)</f>
        <v/>
      </c>
      <c r="M87" s="1"/>
      <c r="N87" s="1"/>
      <c r="O87" s="1" t="str">
        <f>IF(C87="","",E87*I87)</f>
        <v/>
      </c>
      <c r="P87" s="1" t="str">
        <f>IF(C87="","",H87*I87)</f>
        <v/>
      </c>
      <c r="Q87" s="1" t="str">
        <f>IF(C87="","",G87*I87)</f>
        <v/>
      </c>
      <c r="R87" s="1"/>
      <c r="S87" s="1"/>
      <c r="T87" s="1"/>
      <c r="U87" s="1"/>
      <c r="V87" s="1"/>
      <c r="W87" s="1"/>
    </row>
    <row r="88" spans="1:23" ht="16" x14ac:dyDescent="0.2">
      <c r="A88" s="1"/>
      <c r="B88" s="1"/>
      <c r="C88" s="1"/>
      <c r="D88" s="1"/>
      <c r="E88" s="1"/>
      <c r="F88" s="1"/>
      <c r="G88" s="1"/>
      <c r="H88" s="1" t="str">
        <f t="shared" si="3"/>
        <v/>
      </c>
      <c r="I88" s="1">
        <f>IFERROR(VLOOKUP(D88,'Resource Rates'!$A$4:$D$12,4,FALSE),0)</f>
        <v>0</v>
      </c>
      <c r="J88" s="1" t="str">
        <f>IF(C88="","",H88*I88)</f>
        <v/>
      </c>
      <c r="K88" s="1"/>
      <c r="L88" s="1" t="str">
        <f>IF(C88="","",J88+K88)</f>
        <v/>
      </c>
      <c r="M88" s="1"/>
      <c r="N88" s="1"/>
      <c r="O88" s="1" t="str">
        <f>IF(C88="","",E88*I88)</f>
        <v/>
      </c>
      <c r="P88" s="1" t="str">
        <f>IF(C88="","",H88*I88)</f>
        <v/>
      </c>
      <c r="Q88" s="1" t="str">
        <f>IF(C88="","",G88*I88)</f>
        <v/>
      </c>
      <c r="R88" s="1"/>
      <c r="S88" s="1"/>
      <c r="T88" s="1"/>
      <c r="U88" s="1"/>
      <c r="V88" s="1"/>
      <c r="W88" s="1"/>
    </row>
    <row r="89" spans="1:23" ht="16" x14ac:dyDescent="0.2">
      <c r="A89" s="1"/>
      <c r="B89" s="1"/>
      <c r="C89" s="1"/>
      <c r="D89" s="1"/>
      <c r="E89" s="1"/>
      <c r="F89" s="1"/>
      <c r="G89" s="1"/>
      <c r="H89" s="1" t="str">
        <f t="shared" si="3"/>
        <v/>
      </c>
      <c r="I89" s="1">
        <f>IFERROR(VLOOKUP(D89,'Resource Rates'!$A$4:$D$12,4,FALSE),0)</f>
        <v>0</v>
      </c>
      <c r="J89" s="1" t="str">
        <f>IF(C89="","",H89*I89)</f>
        <v/>
      </c>
      <c r="K89" s="1"/>
      <c r="L89" s="1" t="str">
        <f>IF(C89="","",J89+K89)</f>
        <v/>
      </c>
      <c r="M89" s="1"/>
      <c r="N89" s="1"/>
      <c r="O89" s="1" t="str">
        <f>IF(C89="","",E89*I89)</f>
        <v/>
      </c>
      <c r="P89" s="1" t="str">
        <f>IF(C89="","",H89*I89)</f>
        <v/>
      </c>
      <c r="Q89" s="1" t="str">
        <f>IF(C89="","",G89*I89)</f>
        <v/>
      </c>
      <c r="R89" s="1"/>
      <c r="S89" s="1"/>
      <c r="T89" s="1"/>
      <c r="U89" s="1"/>
      <c r="V89" s="1"/>
      <c r="W89" s="1"/>
    </row>
    <row r="90" spans="1:23" ht="16" x14ac:dyDescent="0.2">
      <c r="A90" s="1"/>
      <c r="B90" s="1"/>
      <c r="C90" s="1"/>
      <c r="D90" s="1"/>
      <c r="E90" s="1"/>
      <c r="F90" s="1"/>
      <c r="G90" s="1"/>
      <c r="H90" s="1" t="str">
        <f t="shared" si="3"/>
        <v/>
      </c>
      <c r="I90" s="1">
        <f>IFERROR(VLOOKUP(D90,'Resource Rates'!$A$4:$D$12,4,FALSE),0)</f>
        <v>0</v>
      </c>
      <c r="J90" s="1" t="str">
        <f>IF(C90="","",H90*I90)</f>
        <v/>
      </c>
      <c r="K90" s="1"/>
      <c r="L90" s="1" t="str">
        <f>IF(C90="","",J90+K90)</f>
        <v/>
      </c>
      <c r="M90" s="1"/>
      <c r="N90" s="1"/>
      <c r="O90" s="1" t="str">
        <f>IF(C90="","",E90*I90)</f>
        <v/>
      </c>
      <c r="P90" s="1" t="str">
        <f>IF(C90="","",H90*I90)</f>
        <v/>
      </c>
      <c r="Q90" s="1" t="str">
        <f>IF(C90="","",G90*I90)</f>
        <v/>
      </c>
      <c r="R90" s="1"/>
      <c r="S90" s="1"/>
      <c r="T90" s="1"/>
      <c r="U90" s="1"/>
      <c r="V90" s="1"/>
      <c r="W90" s="1"/>
    </row>
    <row r="91" spans="1:23" ht="16" x14ac:dyDescent="0.2">
      <c r="A91" s="1"/>
      <c r="B91" s="1"/>
      <c r="C91" s="1"/>
      <c r="D91" s="1"/>
      <c r="E91" s="1"/>
      <c r="F91" s="1"/>
      <c r="G91" s="1"/>
      <c r="H91" s="1" t="str">
        <f t="shared" si="3"/>
        <v/>
      </c>
      <c r="I91" s="1">
        <f>IFERROR(VLOOKUP(D91,'Resource Rates'!$A$4:$D$12,4,FALSE),0)</f>
        <v>0</v>
      </c>
      <c r="J91" s="1" t="str">
        <f>IF(C91="","",H91*I91)</f>
        <v/>
      </c>
      <c r="K91" s="1"/>
      <c r="L91" s="1" t="str">
        <f>IF(C91="","",J91+K91)</f>
        <v/>
      </c>
      <c r="M91" s="1"/>
      <c r="N91" s="1"/>
      <c r="O91" s="1" t="str">
        <f>IF(C91="","",E91*I91)</f>
        <v/>
      </c>
      <c r="P91" s="1" t="str">
        <f>IF(C91="","",H91*I91)</f>
        <v/>
      </c>
      <c r="Q91" s="1" t="str">
        <f>IF(C91="","",G91*I91)</f>
        <v/>
      </c>
      <c r="R91" s="1"/>
      <c r="S91" s="1"/>
      <c r="T91" s="1"/>
      <c r="U91" s="1"/>
      <c r="V91" s="1"/>
      <c r="W91" s="1"/>
    </row>
    <row r="92" spans="1:23" ht="16" x14ac:dyDescent="0.2">
      <c r="A92" s="1"/>
      <c r="B92" s="1"/>
      <c r="C92" s="1"/>
      <c r="D92" s="1"/>
      <c r="E92" s="1"/>
      <c r="F92" s="1"/>
      <c r="G92" s="1"/>
      <c r="H92" s="1" t="str">
        <f t="shared" si="3"/>
        <v/>
      </c>
      <c r="I92" s="1">
        <f>IFERROR(VLOOKUP(D92,'Resource Rates'!$A$4:$D$12,4,FALSE),0)</f>
        <v>0</v>
      </c>
      <c r="J92" s="1" t="str">
        <f>IF(C92="","",H92*I92)</f>
        <v/>
      </c>
      <c r="K92" s="1"/>
      <c r="L92" s="1" t="str">
        <f>IF(C92="","",J92+K92)</f>
        <v/>
      </c>
      <c r="M92" s="1"/>
      <c r="N92" s="1"/>
      <c r="O92" s="1" t="str">
        <f>IF(C92="","",E92*I92)</f>
        <v/>
      </c>
      <c r="P92" s="1" t="str">
        <f>IF(C92="","",H92*I92)</f>
        <v/>
      </c>
      <c r="Q92" s="1" t="str">
        <f>IF(C92="","",G92*I92)</f>
        <v/>
      </c>
      <c r="R92" s="1"/>
      <c r="S92" s="1"/>
      <c r="T92" s="1"/>
      <c r="U92" s="1"/>
      <c r="V92" s="1"/>
      <c r="W92" s="1"/>
    </row>
    <row r="93" spans="1:23" ht="16" x14ac:dyDescent="0.2">
      <c r="A93" s="1"/>
      <c r="B93" s="1"/>
      <c r="C93" s="1"/>
      <c r="D93" s="1"/>
      <c r="E93" s="1"/>
      <c r="F93" s="1"/>
      <c r="G93" s="1"/>
      <c r="H93" s="1" t="str">
        <f t="shared" si="3"/>
        <v/>
      </c>
      <c r="I93" s="1">
        <f>IFERROR(VLOOKUP(D93,'Resource Rates'!$A$4:$D$12,4,FALSE),0)</f>
        <v>0</v>
      </c>
      <c r="J93" s="1" t="str">
        <f>IF(C93="","",H93*I93)</f>
        <v/>
      </c>
      <c r="K93" s="1"/>
      <c r="L93" s="1" t="str">
        <f>IF(C93="","",J93+K93)</f>
        <v/>
      </c>
      <c r="M93" s="1"/>
      <c r="N93" s="1"/>
      <c r="O93" s="1" t="str">
        <f>IF(C93="","",E93*I93)</f>
        <v/>
      </c>
      <c r="P93" s="1" t="str">
        <f>IF(C93="","",H93*I93)</f>
        <v/>
      </c>
      <c r="Q93" s="1" t="str">
        <f>IF(C93="","",G93*I93)</f>
        <v/>
      </c>
      <c r="R93" s="1"/>
      <c r="S93" s="1"/>
      <c r="T93" s="1"/>
      <c r="U93" s="1"/>
      <c r="V93" s="1"/>
      <c r="W93" s="1"/>
    </row>
    <row r="94" spans="1:23" ht="16" x14ac:dyDescent="0.2">
      <c r="A94" s="1"/>
      <c r="B94" s="1"/>
      <c r="C94" s="1"/>
      <c r="D94" s="1"/>
      <c r="E94" s="1"/>
      <c r="F94" s="1"/>
      <c r="G94" s="1"/>
      <c r="H94" s="1" t="str">
        <f t="shared" si="3"/>
        <v/>
      </c>
      <c r="I94" s="1">
        <f>IFERROR(VLOOKUP(D94,'Resource Rates'!$A$4:$D$12,4,FALSE),0)</f>
        <v>0</v>
      </c>
      <c r="J94" s="1" t="str">
        <f>IF(C94="","",H94*I94)</f>
        <v/>
      </c>
      <c r="K94" s="1"/>
      <c r="L94" s="1" t="str">
        <f>IF(C94="","",J94+K94)</f>
        <v/>
      </c>
      <c r="M94" s="1"/>
      <c r="N94" s="1"/>
      <c r="O94" s="1" t="str">
        <f>IF(C94="","",E94*I94)</f>
        <v/>
      </c>
      <c r="P94" s="1" t="str">
        <f>IF(C94="","",H94*I94)</f>
        <v/>
      </c>
      <c r="Q94" s="1" t="str">
        <f>IF(C94="","",G94*I94)</f>
        <v/>
      </c>
      <c r="R94" s="1"/>
      <c r="S94" s="1"/>
      <c r="T94" s="1"/>
      <c r="U94" s="1"/>
      <c r="V94" s="1"/>
      <c r="W94" s="1"/>
    </row>
    <row r="95" spans="1:23" ht="16" x14ac:dyDescent="0.2">
      <c r="A95" s="1"/>
      <c r="B95" s="1"/>
      <c r="C95" s="1"/>
      <c r="D95" s="1"/>
      <c r="E95" s="1"/>
      <c r="F95" s="1"/>
      <c r="G95" s="1"/>
      <c r="H95" s="1" t="str">
        <f t="shared" si="3"/>
        <v/>
      </c>
      <c r="I95" s="1">
        <f>IFERROR(VLOOKUP(D95,'Resource Rates'!$A$4:$D$12,4,FALSE),0)</f>
        <v>0</v>
      </c>
      <c r="J95" s="1" t="str">
        <f>IF(C95="","",H95*I95)</f>
        <v/>
      </c>
      <c r="K95" s="1"/>
      <c r="L95" s="1" t="str">
        <f>IF(C95="","",J95+K95)</f>
        <v/>
      </c>
      <c r="M95" s="1"/>
      <c r="N95" s="1"/>
      <c r="O95" s="1" t="str">
        <f>IF(C95="","",E95*I95)</f>
        <v/>
      </c>
      <c r="P95" s="1" t="str">
        <f>IF(C95="","",H95*I95)</f>
        <v/>
      </c>
      <c r="Q95" s="1" t="str">
        <f>IF(C95="","",G95*I95)</f>
        <v/>
      </c>
      <c r="R95" s="1"/>
      <c r="S95" s="1"/>
      <c r="T95" s="1"/>
      <c r="U95" s="1"/>
      <c r="V95" s="1"/>
      <c r="W95" s="1"/>
    </row>
    <row r="96" spans="1:23" ht="16" x14ac:dyDescent="0.2">
      <c r="A96" s="1"/>
      <c r="B96" s="1"/>
      <c r="C96" s="1"/>
      <c r="D96" s="1"/>
      <c r="E96" s="1"/>
      <c r="F96" s="1"/>
      <c r="G96" s="1"/>
      <c r="H96" s="1" t="str">
        <f t="shared" si="3"/>
        <v/>
      </c>
      <c r="I96" s="1">
        <f>IFERROR(VLOOKUP(D96,'Resource Rates'!$A$4:$D$12,4,FALSE),0)</f>
        <v>0</v>
      </c>
      <c r="J96" s="1" t="str">
        <f>IF(C96="","",H96*I96)</f>
        <v/>
      </c>
      <c r="K96" s="1"/>
      <c r="L96" s="1" t="str">
        <f>IF(C96="","",J96+K96)</f>
        <v/>
      </c>
      <c r="M96" s="1"/>
      <c r="N96" s="1"/>
      <c r="O96" s="1" t="str">
        <f>IF(C96="","",E96*I96)</f>
        <v/>
      </c>
      <c r="P96" s="1" t="str">
        <f>IF(C96="","",H96*I96)</f>
        <v/>
      </c>
      <c r="Q96" s="1" t="str">
        <f>IF(C96="","",G96*I96)</f>
        <v/>
      </c>
      <c r="R96" s="1"/>
      <c r="S96" s="1"/>
      <c r="T96" s="1"/>
      <c r="U96" s="1"/>
      <c r="V96" s="1"/>
      <c r="W96" s="1"/>
    </row>
    <row r="97" spans="1:23" ht="16" x14ac:dyDescent="0.2">
      <c r="A97" s="1"/>
      <c r="B97" s="1"/>
      <c r="C97" s="1"/>
      <c r="D97" s="1"/>
      <c r="E97" s="1"/>
      <c r="F97" s="1"/>
      <c r="G97" s="1"/>
      <c r="H97" s="1" t="str">
        <f t="shared" si="3"/>
        <v/>
      </c>
      <c r="I97" s="1">
        <f>IFERROR(VLOOKUP(D97,'Resource Rates'!$A$4:$D$12,4,FALSE),0)</f>
        <v>0</v>
      </c>
      <c r="J97" s="1" t="str">
        <f>IF(C97="","",H97*I97)</f>
        <v/>
      </c>
      <c r="K97" s="1"/>
      <c r="L97" s="1" t="str">
        <f>IF(C97="","",J97+K97)</f>
        <v/>
      </c>
      <c r="M97" s="1"/>
      <c r="N97" s="1"/>
      <c r="O97" s="1" t="str">
        <f>IF(C97="","",E97*I97)</f>
        <v/>
      </c>
      <c r="P97" s="1" t="str">
        <f>IF(C97="","",H97*I97)</f>
        <v/>
      </c>
      <c r="Q97" s="1" t="str">
        <f>IF(C97="","",G97*I97)</f>
        <v/>
      </c>
      <c r="R97" s="1"/>
      <c r="S97" s="1"/>
      <c r="T97" s="1"/>
      <c r="U97" s="1"/>
      <c r="V97" s="1"/>
      <c r="W97" s="1"/>
    </row>
    <row r="98" spans="1:23" ht="16" x14ac:dyDescent="0.2">
      <c r="A98" s="1"/>
      <c r="B98" s="1"/>
      <c r="C98" s="1"/>
      <c r="D98" s="1"/>
      <c r="E98" s="1"/>
      <c r="F98" s="1"/>
      <c r="G98" s="1"/>
      <c r="H98" s="1" t="str">
        <f t="shared" si="3"/>
        <v/>
      </c>
      <c r="I98" s="1">
        <f>IFERROR(VLOOKUP(D98,'Resource Rates'!$A$4:$D$12,4,FALSE),0)</f>
        <v>0</v>
      </c>
      <c r="J98" s="1" t="str">
        <f>IF(C98="","",H98*I98)</f>
        <v/>
      </c>
      <c r="K98" s="1"/>
      <c r="L98" s="1" t="str">
        <f>IF(C98="","",J98+K98)</f>
        <v/>
      </c>
      <c r="M98" s="1"/>
      <c r="N98" s="1"/>
      <c r="O98" s="1" t="str">
        <f>IF(C98="","",E98*I98)</f>
        <v/>
      </c>
      <c r="P98" s="1" t="str">
        <f>IF(C98="","",H98*I98)</f>
        <v/>
      </c>
      <c r="Q98" s="1" t="str">
        <f>IF(C98="","",G98*I98)</f>
        <v/>
      </c>
      <c r="R98" s="1"/>
      <c r="S98" s="1"/>
      <c r="T98" s="1"/>
      <c r="U98" s="1"/>
      <c r="V98" s="1"/>
      <c r="W98" s="1"/>
    </row>
    <row r="99" spans="1:23" ht="16" x14ac:dyDescent="0.2">
      <c r="A99" s="1"/>
      <c r="B99" s="1"/>
      <c r="C99" s="1"/>
      <c r="D99" s="1"/>
      <c r="E99" s="1"/>
      <c r="F99" s="1"/>
      <c r="G99" s="1"/>
      <c r="H99" s="1" t="str">
        <f t="shared" si="3"/>
        <v/>
      </c>
      <c r="I99" s="1">
        <f>IFERROR(VLOOKUP(D99,'Resource Rates'!$A$4:$D$12,4,FALSE),0)</f>
        <v>0</v>
      </c>
      <c r="J99" s="1" t="str">
        <f>IF(C99="","",H99*I99)</f>
        <v/>
      </c>
      <c r="K99" s="1"/>
      <c r="L99" s="1" t="str">
        <f>IF(C99="","",J99+K99)</f>
        <v/>
      </c>
      <c r="M99" s="1"/>
      <c r="N99" s="1"/>
      <c r="O99" s="1" t="str">
        <f>IF(C99="","",E99*I99)</f>
        <v/>
      </c>
      <c r="P99" s="1" t="str">
        <f>IF(C99="","",H99*I99)</f>
        <v/>
      </c>
      <c r="Q99" s="1" t="str">
        <f>IF(C99="","",G99*I99)</f>
        <v/>
      </c>
      <c r="R99" s="1"/>
      <c r="S99" s="1"/>
      <c r="T99" s="1"/>
      <c r="U99" s="1"/>
      <c r="V99" s="1"/>
      <c r="W99" s="1"/>
    </row>
    <row r="100" spans="1:23" ht="16" x14ac:dyDescent="0.2">
      <c r="A100" s="1"/>
      <c r="B100" s="1"/>
      <c r="C100" s="1"/>
      <c r="D100" s="1"/>
      <c r="E100" s="1"/>
      <c r="F100" s="1"/>
      <c r="G100" s="1"/>
      <c r="H100" s="1" t="str">
        <f t="shared" si="3"/>
        <v/>
      </c>
      <c r="I100" s="1">
        <f>IFERROR(VLOOKUP(D100,'Resource Rates'!$A$4:$D$12,4,FALSE),0)</f>
        <v>0</v>
      </c>
      <c r="J100" s="1" t="str">
        <f>IF(C100="","",H100*I100)</f>
        <v/>
      </c>
      <c r="K100" s="1"/>
      <c r="L100" s="1" t="str">
        <f>IF(C100="","",J100+K100)</f>
        <v/>
      </c>
      <c r="M100" s="1"/>
      <c r="N100" s="1"/>
      <c r="O100" s="1" t="str">
        <f>IF(C100="","",E100*I100)</f>
        <v/>
      </c>
      <c r="P100" s="1" t="str">
        <f>IF(C100="","",H100*I100)</f>
        <v/>
      </c>
      <c r="Q100" s="1" t="str">
        <f>IF(C100="","",G100*I100)</f>
        <v/>
      </c>
      <c r="R100" s="1"/>
      <c r="S100" s="1"/>
      <c r="T100" s="1"/>
      <c r="U100" s="1"/>
      <c r="V100" s="1"/>
      <c r="W100" s="1"/>
    </row>
    <row r="101" spans="1:23" ht="16" x14ac:dyDescent="0.2">
      <c r="A101" s="1"/>
      <c r="B101" s="1"/>
      <c r="C101" s="1"/>
      <c r="D101" s="1"/>
      <c r="E101" s="1"/>
      <c r="F101" s="1"/>
      <c r="G101" s="1"/>
      <c r="H101" s="1" t="str">
        <f t="shared" si="3"/>
        <v/>
      </c>
      <c r="I101" s="1">
        <f>IFERROR(VLOOKUP(D101,'Resource Rates'!$A$4:$D$12,4,FALSE),0)</f>
        <v>0</v>
      </c>
      <c r="J101" s="1" t="str">
        <f>IF(C101="","",H101*I101)</f>
        <v/>
      </c>
      <c r="K101" s="1"/>
      <c r="L101" s="1" t="str">
        <f>IF(C101="","",J101+K101)</f>
        <v/>
      </c>
      <c r="M101" s="1"/>
      <c r="N101" s="1"/>
      <c r="O101" s="1" t="str">
        <f>IF(C101="","",E101*I101)</f>
        <v/>
      </c>
      <c r="P101" s="1" t="str">
        <f>IF(C101="","",H101*I101)</f>
        <v/>
      </c>
      <c r="Q101" s="1" t="str">
        <f>IF(C101="","",G101*I101)</f>
        <v/>
      </c>
      <c r="R101" s="1"/>
      <c r="S101" s="1"/>
      <c r="T101" s="1"/>
      <c r="U101" s="1"/>
      <c r="V101" s="1"/>
      <c r="W101" s="1"/>
    </row>
    <row r="102" spans="1:23" ht="16" x14ac:dyDescent="0.2">
      <c r="A102" s="1"/>
      <c r="B102" s="1"/>
      <c r="C102" s="1"/>
      <c r="D102" s="1"/>
      <c r="E102" s="1"/>
      <c r="F102" s="1"/>
      <c r="G102" s="1"/>
      <c r="H102" s="1" t="str">
        <f t="shared" si="3"/>
        <v/>
      </c>
      <c r="I102" s="1">
        <f>IFERROR(VLOOKUP(D102,'Resource Rates'!$A$4:$D$12,4,FALSE),0)</f>
        <v>0</v>
      </c>
      <c r="J102" s="1" t="str">
        <f>IF(C102="","",H102*I102)</f>
        <v/>
      </c>
      <c r="K102" s="1"/>
      <c r="L102" s="1" t="str">
        <f>IF(C102="","",J102+K102)</f>
        <v/>
      </c>
      <c r="M102" s="1"/>
      <c r="N102" s="1"/>
      <c r="O102" s="1" t="str">
        <f>IF(C102="","",E102*I102)</f>
        <v/>
      </c>
      <c r="P102" s="1" t="str">
        <f>IF(C102="","",H102*I102)</f>
        <v/>
      </c>
      <c r="Q102" s="1" t="str">
        <f>IF(C102="","",G102*I102)</f>
        <v/>
      </c>
      <c r="R102" s="1"/>
      <c r="S102" s="1"/>
      <c r="T102" s="1"/>
      <c r="U102" s="1"/>
      <c r="V102" s="1"/>
      <c r="W102" s="1"/>
    </row>
    <row r="103" spans="1:23" ht="16" x14ac:dyDescent="0.2">
      <c r="A103" s="1"/>
      <c r="B103" s="1"/>
      <c r="C103" s="1"/>
      <c r="D103" s="1"/>
      <c r="E103" s="1"/>
      <c r="F103" s="1"/>
      <c r="G103" s="1"/>
      <c r="H103" s="1" t="str">
        <f t="shared" si="3"/>
        <v/>
      </c>
      <c r="I103" s="1">
        <f>IFERROR(VLOOKUP(D103,'Resource Rates'!$A$4:$D$12,4,FALSE),0)</f>
        <v>0</v>
      </c>
      <c r="J103" s="1" t="str">
        <f>IF(C103="","",H103*I103)</f>
        <v/>
      </c>
      <c r="K103" s="1"/>
      <c r="L103" s="1" t="str">
        <f>IF(C103="","",J103+K103)</f>
        <v/>
      </c>
      <c r="M103" s="1"/>
      <c r="N103" s="1"/>
      <c r="O103" s="1" t="str">
        <f>IF(C103="","",E103*I103)</f>
        <v/>
      </c>
      <c r="P103" s="1" t="str">
        <f>IF(C103="","",H103*I103)</f>
        <v/>
      </c>
      <c r="Q103" s="1" t="str">
        <f>IF(C103="","",G103*I103)</f>
        <v/>
      </c>
      <c r="R103" s="1"/>
      <c r="S103" s="1"/>
      <c r="T103" s="1"/>
      <c r="U103" s="1"/>
      <c r="V103" s="1"/>
      <c r="W103" s="1"/>
    </row>
  </sheetData>
  <autoFilter ref="A3:W103" xr:uid="{00000000-0009-0000-0000-000002000000}"/>
  <mergeCells count="1">
    <mergeCell ref="A1:W1"/>
  </mergeCells>
  <dataValidations count="1">
    <dataValidation type="list" allowBlank="1" sqref="W4:W103" xr:uid="{00000000-0002-0000-0200-000001000000}">
      <formula1>"Not Started,In Progress,Complete,On Hold"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'Resource Rates'!$A$4:$A$12</xm:f>
          </x14:formula1>
          <xm:sqref>C4:C53 D4:D103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3"/>
  <sheetViews>
    <sheetView showGridLines="0" workbookViewId="0">
      <pane ySplit="3" topLeftCell="A4" activePane="bottomLeft" state="frozen"/>
      <selection pane="bottomLeft" sqref="A1:I1"/>
    </sheetView>
  </sheetViews>
  <sheetFormatPr baseColWidth="10" defaultColWidth="8.83203125" defaultRowHeight="15" x14ac:dyDescent="0.2"/>
  <cols>
    <col min="1" max="1" width="12" customWidth="1"/>
    <col min="2" max="2" width="40" customWidth="1"/>
    <col min="3" max="3" width="22" customWidth="1"/>
    <col min="4" max="4" width="12" customWidth="1"/>
    <col min="5" max="8" width="16" customWidth="1"/>
    <col min="9" max="9" width="18" customWidth="1"/>
  </cols>
  <sheetData>
    <row r="1" spans="1:9" x14ac:dyDescent="0.2">
      <c r="A1" s="12" t="s">
        <v>97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6" x14ac:dyDescent="0.2">
      <c r="A3" s="4" t="s">
        <v>98</v>
      </c>
      <c r="B3" s="4" t="s">
        <v>99</v>
      </c>
      <c r="C3" s="4" t="s">
        <v>60</v>
      </c>
      <c r="D3" s="4" t="s">
        <v>100</v>
      </c>
      <c r="E3" s="4" t="s">
        <v>85</v>
      </c>
      <c r="F3" s="4" t="s">
        <v>13</v>
      </c>
      <c r="G3" s="4" t="s">
        <v>101</v>
      </c>
      <c r="H3" s="4" t="s">
        <v>7</v>
      </c>
      <c r="I3" s="4" t="s">
        <v>102</v>
      </c>
    </row>
    <row r="4" spans="1:9" ht="16" x14ac:dyDescent="0.2">
      <c r="A4" s="1"/>
      <c r="B4" s="1"/>
      <c r="C4" s="1"/>
      <c r="D4" s="1"/>
      <c r="E4" s="5">
        <f>IFERROR(VLOOKUP(C4,'Resource Rates'!$A$4:$D$12,4,FALSE),0)</f>
        <v>0</v>
      </c>
      <c r="F4" s="5" t="str">
        <f t="shared" ref="F4:F35" si="0">IF(B4="","",D4*E4)</f>
        <v/>
      </c>
      <c r="G4" s="5"/>
      <c r="H4" s="3">
        <v>0.15</v>
      </c>
      <c r="I4" s="5" t="str">
        <f>IF(B4="","",(F4+G4)*(1+H4)/(1-'Pricing Summary'!$B$5))</f>
        <v/>
      </c>
    </row>
    <row r="5" spans="1:9" ht="16" x14ac:dyDescent="0.2">
      <c r="A5" s="1"/>
      <c r="B5" s="1"/>
      <c r="C5" s="1"/>
      <c r="D5" s="1"/>
      <c r="E5" s="5">
        <f>IFERROR(VLOOKUP(C5,'Resource Rates'!$A$4:$D$12,4,FALSE),0)</f>
        <v>0</v>
      </c>
      <c r="F5" s="5" t="str">
        <f t="shared" si="0"/>
        <v/>
      </c>
      <c r="G5" s="5"/>
      <c r="H5" s="3">
        <v>0.15</v>
      </c>
      <c r="I5" s="5" t="str">
        <f>IF(B5="","",(F5+G5)*(1+H5)/(1-'Pricing Summary'!$B$5))</f>
        <v/>
      </c>
    </row>
    <row r="6" spans="1:9" ht="16" x14ac:dyDescent="0.2">
      <c r="A6" s="1"/>
      <c r="B6" s="1"/>
      <c r="C6" s="1"/>
      <c r="D6" s="1"/>
      <c r="E6" s="5">
        <f>IFERROR(VLOOKUP(C6,'Resource Rates'!$A$4:$D$12,4,FALSE),0)</f>
        <v>0</v>
      </c>
      <c r="F6" s="5" t="str">
        <f t="shared" si="0"/>
        <v/>
      </c>
      <c r="G6" s="5"/>
      <c r="H6" s="3">
        <v>0.15</v>
      </c>
      <c r="I6" s="5" t="str">
        <f>IF(B6="","",(F6+G6)*(1+H6)/(1-'Pricing Summary'!$B$5))</f>
        <v/>
      </c>
    </row>
    <row r="7" spans="1:9" ht="16" x14ac:dyDescent="0.2">
      <c r="A7" s="1"/>
      <c r="B7" s="1"/>
      <c r="C7" s="1"/>
      <c r="D7" s="1"/>
      <c r="E7" s="5">
        <f>IFERROR(VLOOKUP(C7,'Resource Rates'!$A$4:$D$12,4,FALSE),0)</f>
        <v>0</v>
      </c>
      <c r="F7" s="5" t="str">
        <f t="shared" si="0"/>
        <v/>
      </c>
      <c r="G7" s="5"/>
      <c r="H7" s="3">
        <v>0.15</v>
      </c>
      <c r="I7" s="5" t="str">
        <f>IF(B7="","",(F7+G7)*(1+H7)/(1-'Pricing Summary'!$B$5))</f>
        <v/>
      </c>
    </row>
    <row r="8" spans="1:9" ht="16" x14ac:dyDescent="0.2">
      <c r="A8" s="1"/>
      <c r="B8" s="1"/>
      <c r="C8" s="1"/>
      <c r="D8" s="1"/>
      <c r="E8" s="5">
        <f>IFERROR(VLOOKUP(C8,'Resource Rates'!$A$4:$D$12,4,FALSE),0)</f>
        <v>0</v>
      </c>
      <c r="F8" s="5" t="str">
        <f t="shared" si="0"/>
        <v/>
      </c>
      <c r="G8" s="5"/>
      <c r="H8" s="3">
        <v>0.15</v>
      </c>
      <c r="I8" s="5" t="str">
        <f>IF(B8="","",(F8+G8)*(1+H8)/(1-'Pricing Summary'!$B$5))</f>
        <v/>
      </c>
    </row>
    <row r="9" spans="1:9" ht="16" x14ac:dyDescent="0.2">
      <c r="A9" s="1"/>
      <c r="B9" s="1"/>
      <c r="C9" s="1"/>
      <c r="D9" s="1"/>
      <c r="E9" s="5">
        <f>IFERROR(VLOOKUP(C9,'Resource Rates'!$A$4:$D$12,4,FALSE),0)</f>
        <v>0</v>
      </c>
      <c r="F9" s="5" t="str">
        <f t="shared" si="0"/>
        <v/>
      </c>
      <c r="G9" s="5"/>
      <c r="H9" s="3">
        <v>0.15</v>
      </c>
      <c r="I9" s="5" t="str">
        <f>IF(B9="","",(F9+G9)*(1+H9)/(1-'Pricing Summary'!$B$5))</f>
        <v/>
      </c>
    </row>
    <row r="10" spans="1:9" ht="16" x14ac:dyDescent="0.2">
      <c r="A10" s="1"/>
      <c r="B10" s="1"/>
      <c r="C10" s="1"/>
      <c r="D10" s="1"/>
      <c r="E10" s="5">
        <f>IFERROR(VLOOKUP(C10,'Resource Rates'!$A$4:$D$12,4,FALSE),0)</f>
        <v>0</v>
      </c>
      <c r="F10" s="5" t="str">
        <f t="shared" si="0"/>
        <v/>
      </c>
      <c r="G10" s="5"/>
      <c r="H10" s="3">
        <v>0.15</v>
      </c>
      <c r="I10" s="5" t="str">
        <f>IF(B10="","",(F10+G10)*(1+H10)/(1-'Pricing Summary'!$B$5))</f>
        <v/>
      </c>
    </row>
    <row r="11" spans="1:9" ht="16" x14ac:dyDescent="0.2">
      <c r="A11" s="1"/>
      <c r="B11" s="1"/>
      <c r="C11" s="1"/>
      <c r="D11" s="1"/>
      <c r="E11" s="5">
        <f>IFERROR(VLOOKUP(C11,'Resource Rates'!$A$4:$D$12,4,FALSE),0)</f>
        <v>0</v>
      </c>
      <c r="F11" s="5" t="str">
        <f t="shared" si="0"/>
        <v/>
      </c>
      <c r="G11" s="5"/>
      <c r="H11" s="3">
        <v>0.15</v>
      </c>
      <c r="I11" s="5" t="str">
        <f>IF(B11="","",(F11+G11)*(1+H11)/(1-'Pricing Summary'!$B$5))</f>
        <v/>
      </c>
    </row>
    <row r="12" spans="1:9" ht="16" x14ac:dyDescent="0.2">
      <c r="A12" s="1"/>
      <c r="B12" s="1"/>
      <c r="C12" s="1"/>
      <c r="D12" s="1"/>
      <c r="E12" s="5">
        <f>IFERROR(VLOOKUP(C12,'Resource Rates'!$A$4:$D$12,4,FALSE),0)</f>
        <v>0</v>
      </c>
      <c r="F12" s="5" t="str">
        <f t="shared" si="0"/>
        <v/>
      </c>
      <c r="G12" s="5"/>
      <c r="H12" s="3">
        <v>0.15</v>
      </c>
      <c r="I12" s="5" t="str">
        <f>IF(B12="","",(F12+G12)*(1+H12)/(1-'Pricing Summary'!$B$5))</f>
        <v/>
      </c>
    </row>
    <row r="13" spans="1:9" ht="16" x14ac:dyDescent="0.2">
      <c r="A13" s="1"/>
      <c r="B13" s="1"/>
      <c r="C13" s="1"/>
      <c r="D13" s="1"/>
      <c r="E13" s="5">
        <f>IFERROR(VLOOKUP(C13,'Resource Rates'!$A$4:$D$12,4,FALSE),0)</f>
        <v>0</v>
      </c>
      <c r="F13" s="5" t="str">
        <f t="shared" si="0"/>
        <v/>
      </c>
      <c r="G13" s="5"/>
      <c r="H13" s="3">
        <v>0.15</v>
      </c>
      <c r="I13" s="5" t="str">
        <f>IF(B13="","",(F13+G13)*(1+H13)/(1-'Pricing Summary'!$B$5))</f>
        <v/>
      </c>
    </row>
    <row r="14" spans="1:9" ht="16" x14ac:dyDescent="0.2">
      <c r="A14" s="1"/>
      <c r="B14" s="1"/>
      <c r="C14" s="1"/>
      <c r="D14" s="1"/>
      <c r="E14" s="5">
        <f>IFERROR(VLOOKUP(C14,'Resource Rates'!$A$4:$D$12,4,FALSE),0)</f>
        <v>0</v>
      </c>
      <c r="F14" s="5" t="str">
        <f t="shared" si="0"/>
        <v/>
      </c>
      <c r="G14" s="5"/>
      <c r="H14" s="3">
        <v>0.15</v>
      </c>
      <c r="I14" s="5" t="str">
        <f>IF(B14="","",(F14+G14)*(1+H14)/(1-'Pricing Summary'!$B$5))</f>
        <v/>
      </c>
    </row>
    <row r="15" spans="1:9" ht="16" x14ac:dyDescent="0.2">
      <c r="A15" s="1"/>
      <c r="B15" s="1"/>
      <c r="C15" s="1"/>
      <c r="D15" s="1"/>
      <c r="E15" s="5">
        <f>IFERROR(VLOOKUP(C15,'Resource Rates'!$A$4:$D$12,4,FALSE),0)</f>
        <v>0</v>
      </c>
      <c r="F15" s="5" t="str">
        <f t="shared" si="0"/>
        <v/>
      </c>
      <c r="G15" s="5"/>
      <c r="H15" s="3">
        <v>0.15</v>
      </c>
      <c r="I15" s="5" t="str">
        <f>IF(B15="","",(F15+G15)*(1+H15)/(1-'Pricing Summary'!$B$5))</f>
        <v/>
      </c>
    </row>
    <row r="16" spans="1:9" ht="16" x14ac:dyDescent="0.2">
      <c r="A16" s="1"/>
      <c r="B16" s="1"/>
      <c r="C16" s="1"/>
      <c r="D16" s="1"/>
      <c r="E16" s="5">
        <f>IFERROR(VLOOKUP(C16,'Resource Rates'!$A$4:$D$12,4,FALSE),0)</f>
        <v>0</v>
      </c>
      <c r="F16" s="5" t="str">
        <f t="shared" si="0"/>
        <v/>
      </c>
      <c r="G16" s="5"/>
      <c r="H16" s="3">
        <v>0.15</v>
      </c>
      <c r="I16" s="5" t="str">
        <f>IF(B16="","",(F16+G16)*(1+H16)/(1-'Pricing Summary'!$B$5))</f>
        <v/>
      </c>
    </row>
    <row r="17" spans="1:9" ht="16" x14ac:dyDescent="0.2">
      <c r="A17" s="1"/>
      <c r="B17" s="1"/>
      <c r="C17" s="1"/>
      <c r="D17" s="1"/>
      <c r="E17" s="5">
        <f>IFERROR(VLOOKUP(C17,'Resource Rates'!$A$4:$D$12,4,FALSE),0)</f>
        <v>0</v>
      </c>
      <c r="F17" s="5" t="str">
        <f t="shared" si="0"/>
        <v/>
      </c>
      <c r="G17" s="5"/>
      <c r="H17" s="3">
        <v>0.15</v>
      </c>
      <c r="I17" s="5" t="str">
        <f>IF(B17="","",(F17+G17)*(1+H17)/(1-'Pricing Summary'!$B$5))</f>
        <v/>
      </c>
    </row>
    <row r="18" spans="1:9" ht="16" x14ac:dyDescent="0.2">
      <c r="A18" s="1"/>
      <c r="B18" s="1"/>
      <c r="C18" s="1"/>
      <c r="D18" s="1"/>
      <c r="E18" s="5">
        <f>IFERROR(VLOOKUP(C18,'Resource Rates'!$A$4:$D$12,4,FALSE),0)</f>
        <v>0</v>
      </c>
      <c r="F18" s="5" t="str">
        <f t="shared" si="0"/>
        <v/>
      </c>
      <c r="G18" s="5"/>
      <c r="H18" s="3">
        <v>0.15</v>
      </c>
      <c r="I18" s="5" t="str">
        <f>IF(B18="","",(F18+G18)*(1+H18)/(1-'Pricing Summary'!$B$5))</f>
        <v/>
      </c>
    </row>
    <row r="19" spans="1:9" ht="16" x14ac:dyDescent="0.2">
      <c r="A19" s="1"/>
      <c r="B19" s="1"/>
      <c r="C19" s="1"/>
      <c r="D19" s="1"/>
      <c r="E19" s="5">
        <f>IFERROR(VLOOKUP(C19,'Resource Rates'!$A$4:$D$12,4,FALSE),0)</f>
        <v>0</v>
      </c>
      <c r="F19" s="5" t="str">
        <f t="shared" si="0"/>
        <v/>
      </c>
      <c r="G19" s="5"/>
      <c r="H19" s="3">
        <v>0.15</v>
      </c>
      <c r="I19" s="5" t="str">
        <f>IF(B19="","",(F19+G19)*(1+H19)/(1-'Pricing Summary'!$B$5))</f>
        <v/>
      </c>
    </row>
    <row r="20" spans="1:9" ht="16" x14ac:dyDescent="0.2">
      <c r="A20" s="1"/>
      <c r="B20" s="1"/>
      <c r="C20" s="1"/>
      <c r="D20" s="1"/>
      <c r="E20" s="5">
        <f>IFERROR(VLOOKUP(C20,'Resource Rates'!$A$4:$D$12,4,FALSE),0)</f>
        <v>0</v>
      </c>
      <c r="F20" s="5" t="str">
        <f t="shared" si="0"/>
        <v/>
      </c>
      <c r="G20" s="5"/>
      <c r="H20" s="3">
        <v>0.15</v>
      </c>
      <c r="I20" s="5" t="str">
        <f>IF(B20="","",(F20+G20)*(1+H20)/(1-'Pricing Summary'!$B$5))</f>
        <v/>
      </c>
    </row>
    <row r="21" spans="1:9" ht="16" x14ac:dyDescent="0.2">
      <c r="A21" s="1"/>
      <c r="B21" s="1"/>
      <c r="C21" s="1"/>
      <c r="D21" s="1"/>
      <c r="E21" s="5">
        <f>IFERROR(VLOOKUP(C21,'Resource Rates'!$A$4:$D$12,4,FALSE),0)</f>
        <v>0</v>
      </c>
      <c r="F21" s="5" t="str">
        <f t="shared" si="0"/>
        <v/>
      </c>
      <c r="G21" s="5"/>
      <c r="H21" s="3">
        <v>0.15</v>
      </c>
      <c r="I21" s="5" t="str">
        <f>IF(B21="","",(F21+G21)*(1+H21)/(1-'Pricing Summary'!$B$5))</f>
        <v/>
      </c>
    </row>
    <row r="22" spans="1:9" ht="16" x14ac:dyDescent="0.2">
      <c r="A22" s="1"/>
      <c r="B22" s="1"/>
      <c r="C22" s="1"/>
      <c r="D22" s="1"/>
      <c r="E22" s="5">
        <f>IFERROR(VLOOKUP(C22,'Resource Rates'!$A$4:$D$12,4,FALSE),0)</f>
        <v>0</v>
      </c>
      <c r="F22" s="5" t="str">
        <f t="shared" si="0"/>
        <v/>
      </c>
      <c r="G22" s="5"/>
      <c r="H22" s="3">
        <v>0.15</v>
      </c>
      <c r="I22" s="5" t="str">
        <f>IF(B22="","",(F22+G22)*(1+H22)/(1-'Pricing Summary'!$B$5))</f>
        <v/>
      </c>
    </row>
    <row r="23" spans="1:9" ht="16" x14ac:dyDescent="0.2">
      <c r="A23" s="1"/>
      <c r="B23" s="1"/>
      <c r="C23" s="1"/>
      <c r="D23" s="1"/>
      <c r="E23" s="5">
        <f>IFERROR(VLOOKUP(C23,'Resource Rates'!$A$4:$D$12,4,FALSE),0)</f>
        <v>0</v>
      </c>
      <c r="F23" s="5" t="str">
        <f t="shared" si="0"/>
        <v/>
      </c>
      <c r="G23" s="5"/>
      <c r="H23" s="3">
        <v>0.15</v>
      </c>
      <c r="I23" s="5" t="str">
        <f>IF(B23="","",(F23+G23)*(1+H23)/(1-'Pricing Summary'!$B$5))</f>
        <v/>
      </c>
    </row>
    <row r="24" spans="1:9" ht="16" x14ac:dyDescent="0.2">
      <c r="A24" s="1"/>
      <c r="B24" s="1"/>
      <c r="C24" s="1"/>
      <c r="D24" s="1"/>
      <c r="E24" s="5">
        <f>IFERROR(VLOOKUP(C24,'Resource Rates'!$A$4:$D$12,4,FALSE),0)</f>
        <v>0</v>
      </c>
      <c r="F24" s="5" t="str">
        <f t="shared" si="0"/>
        <v/>
      </c>
      <c r="G24" s="5"/>
      <c r="H24" s="3">
        <v>0.15</v>
      </c>
      <c r="I24" s="5" t="str">
        <f>IF(B24="","",(F24+G24)*(1+H24)/(1-'Pricing Summary'!$B$5))</f>
        <v/>
      </c>
    </row>
    <row r="25" spans="1:9" ht="16" x14ac:dyDescent="0.2">
      <c r="A25" s="1"/>
      <c r="B25" s="1"/>
      <c r="C25" s="1"/>
      <c r="D25" s="1"/>
      <c r="E25" s="5">
        <f>IFERROR(VLOOKUP(C25,'Resource Rates'!$A$4:$D$12,4,FALSE),0)</f>
        <v>0</v>
      </c>
      <c r="F25" s="5" t="str">
        <f t="shared" si="0"/>
        <v/>
      </c>
      <c r="G25" s="5"/>
      <c r="H25" s="3">
        <v>0.15</v>
      </c>
      <c r="I25" s="5" t="str">
        <f>IF(B25="","",(F25+G25)*(1+H25)/(1-'Pricing Summary'!$B$5))</f>
        <v/>
      </c>
    </row>
    <row r="26" spans="1:9" ht="16" x14ac:dyDescent="0.2">
      <c r="A26" s="1"/>
      <c r="B26" s="1"/>
      <c r="C26" s="1"/>
      <c r="D26" s="1"/>
      <c r="E26" s="5">
        <f>IFERROR(VLOOKUP(C26,'Resource Rates'!$A$4:$D$12,4,FALSE),0)</f>
        <v>0</v>
      </c>
      <c r="F26" s="5" t="str">
        <f t="shared" si="0"/>
        <v/>
      </c>
      <c r="G26" s="5"/>
      <c r="H26" s="3">
        <v>0.15</v>
      </c>
      <c r="I26" s="5" t="str">
        <f>IF(B26="","",(F26+G26)*(1+H26)/(1-'Pricing Summary'!$B$5))</f>
        <v/>
      </c>
    </row>
    <row r="27" spans="1:9" ht="16" x14ac:dyDescent="0.2">
      <c r="A27" s="1"/>
      <c r="B27" s="1"/>
      <c r="C27" s="1"/>
      <c r="D27" s="1"/>
      <c r="E27" s="5">
        <f>IFERROR(VLOOKUP(C27,'Resource Rates'!$A$4:$D$12,4,FALSE),0)</f>
        <v>0</v>
      </c>
      <c r="F27" s="5" t="str">
        <f t="shared" si="0"/>
        <v/>
      </c>
      <c r="G27" s="5"/>
      <c r="H27" s="3">
        <v>0.15</v>
      </c>
      <c r="I27" s="5" t="str">
        <f>IF(B27="","",(F27+G27)*(1+H27)/(1-'Pricing Summary'!$B$5))</f>
        <v/>
      </c>
    </row>
    <row r="28" spans="1:9" ht="16" x14ac:dyDescent="0.2">
      <c r="A28" s="1"/>
      <c r="B28" s="1"/>
      <c r="C28" s="1"/>
      <c r="D28" s="1"/>
      <c r="E28" s="5">
        <f>IFERROR(VLOOKUP(C28,'Resource Rates'!$A$4:$D$12,4,FALSE),0)</f>
        <v>0</v>
      </c>
      <c r="F28" s="5" t="str">
        <f t="shared" si="0"/>
        <v/>
      </c>
      <c r="G28" s="5"/>
      <c r="H28" s="3">
        <v>0.15</v>
      </c>
      <c r="I28" s="5" t="str">
        <f>IF(B28="","",(F28+G28)*(1+H28)/(1-'Pricing Summary'!$B$5))</f>
        <v/>
      </c>
    </row>
    <row r="29" spans="1:9" ht="16" x14ac:dyDescent="0.2">
      <c r="A29" s="1"/>
      <c r="B29" s="1"/>
      <c r="C29" s="1"/>
      <c r="D29" s="1"/>
      <c r="E29" s="5">
        <f>IFERROR(VLOOKUP(C29,'Resource Rates'!$A$4:$D$12,4,FALSE),0)</f>
        <v>0</v>
      </c>
      <c r="F29" s="5" t="str">
        <f t="shared" si="0"/>
        <v/>
      </c>
      <c r="G29" s="5"/>
      <c r="H29" s="3">
        <v>0.15</v>
      </c>
      <c r="I29" s="5" t="str">
        <f>IF(B29="","",(F29+G29)*(1+H29)/(1-'Pricing Summary'!$B$5))</f>
        <v/>
      </c>
    </row>
    <row r="30" spans="1:9" ht="16" x14ac:dyDescent="0.2">
      <c r="A30" s="1"/>
      <c r="B30" s="1"/>
      <c r="C30" s="1"/>
      <c r="D30" s="1"/>
      <c r="E30" s="5">
        <f>IFERROR(VLOOKUP(C30,'Resource Rates'!$A$4:$D$12,4,FALSE),0)</f>
        <v>0</v>
      </c>
      <c r="F30" s="5" t="str">
        <f t="shared" si="0"/>
        <v/>
      </c>
      <c r="G30" s="5"/>
      <c r="H30" s="3">
        <v>0.15</v>
      </c>
      <c r="I30" s="5" t="str">
        <f>IF(B30="","",(F30+G30)*(1+H30)/(1-'Pricing Summary'!$B$5))</f>
        <v/>
      </c>
    </row>
    <row r="31" spans="1:9" ht="16" x14ac:dyDescent="0.2">
      <c r="A31" s="1"/>
      <c r="B31" s="1"/>
      <c r="C31" s="1"/>
      <c r="D31" s="1"/>
      <c r="E31" s="5">
        <f>IFERROR(VLOOKUP(C31,'Resource Rates'!$A$4:$D$12,4,FALSE),0)</f>
        <v>0</v>
      </c>
      <c r="F31" s="5" t="str">
        <f t="shared" si="0"/>
        <v/>
      </c>
      <c r="G31" s="5"/>
      <c r="H31" s="3">
        <v>0.15</v>
      </c>
      <c r="I31" s="5" t="str">
        <f>IF(B31="","",(F31+G31)*(1+H31)/(1-'Pricing Summary'!$B$5))</f>
        <v/>
      </c>
    </row>
    <row r="32" spans="1:9" ht="16" x14ac:dyDescent="0.2">
      <c r="A32" s="1"/>
      <c r="B32" s="1"/>
      <c r="C32" s="1"/>
      <c r="D32" s="1"/>
      <c r="E32" s="5">
        <f>IFERROR(VLOOKUP(C32,'Resource Rates'!$A$4:$D$12,4,FALSE),0)</f>
        <v>0</v>
      </c>
      <c r="F32" s="5" t="str">
        <f t="shared" si="0"/>
        <v/>
      </c>
      <c r="G32" s="5"/>
      <c r="H32" s="3">
        <v>0.15</v>
      </c>
      <c r="I32" s="5" t="str">
        <f>IF(B32="","",(F32+G32)*(1+H32)/(1-'Pricing Summary'!$B$5))</f>
        <v/>
      </c>
    </row>
    <row r="33" spans="1:9" ht="16" x14ac:dyDescent="0.2">
      <c r="A33" s="1"/>
      <c r="B33" s="1"/>
      <c r="C33" s="1"/>
      <c r="D33" s="1"/>
      <c r="E33" s="5">
        <f>IFERROR(VLOOKUP(C33,'Resource Rates'!$A$4:$D$12,4,FALSE),0)</f>
        <v>0</v>
      </c>
      <c r="F33" s="5" t="str">
        <f t="shared" si="0"/>
        <v/>
      </c>
      <c r="G33" s="5"/>
      <c r="H33" s="3">
        <v>0.15</v>
      </c>
      <c r="I33" s="5" t="str">
        <f>IF(B33="","",(F33+G33)*(1+H33)/(1-'Pricing Summary'!$B$5))</f>
        <v/>
      </c>
    </row>
    <row r="34" spans="1:9" ht="16" x14ac:dyDescent="0.2">
      <c r="A34" s="1"/>
      <c r="B34" s="1"/>
      <c r="C34" s="1"/>
      <c r="D34" s="1"/>
      <c r="E34" s="5">
        <f>IFERROR(VLOOKUP(C34,'Resource Rates'!$A$4:$D$12,4,FALSE),0)</f>
        <v>0</v>
      </c>
      <c r="F34" s="5" t="str">
        <f t="shared" si="0"/>
        <v/>
      </c>
      <c r="G34" s="5"/>
      <c r="H34" s="3">
        <v>0.15</v>
      </c>
      <c r="I34" s="5" t="str">
        <f>IF(B34="","",(F34+G34)*(1+H34)/(1-'Pricing Summary'!$B$5))</f>
        <v/>
      </c>
    </row>
    <row r="35" spans="1:9" ht="16" x14ac:dyDescent="0.2">
      <c r="A35" s="1"/>
      <c r="B35" s="1"/>
      <c r="C35" s="1"/>
      <c r="D35" s="1"/>
      <c r="E35" s="5">
        <f>IFERROR(VLOOKUP(C35,'Resource Rates'!$A$4:$D$12,4,FALSE),0)</f>
        <v>0</v>
      </c>
      <c r="F35" s="5" t="str">
        <f t="shared" si="0"/>
        <v/>
      </c>
      <c r="G35" s="5"/>
      <c r="H35" s="3">
        <v>0.15</v>
      </c>
      <c r="I35" s="5" t="str">
        <f>IF(B35="","",(F35+G35)*(1+H35)/(1-'Pricing Summary'!$B$5))</f>
        <v/>
      </c>
    </row>
    <row r="36" spans="1:9" ht="16" x14ac:dyDescent="0.2">
      <c r="A36" s="1"/>
      <c r="B36" s="1"/>
      <c r="C36" s="1"/>
      <c r="D36" s="1"/>
      <c r="E36" s="5">
        <f>IFERROR(VLOOKUP(C36,'Resource Rates'!$A$4:$D$12,4,FALSE),0)</f>
        <v>0</v>
      </c>
      <c r="F36" s="5" t="str">
        <f t="shared" ref="F36:F67" si="1">IF(B36="","",D36*E36)</f>
        <v/>
      </c>
      <c r="G36" s="5"/>
      <c r="H36" s="3">
        <v>0.15</v>
      </c>
      <c r="I36" s="5" t="str">
        <f>IF(B36="","",(F36+G36)*(1+H36)/(1-'Pricing Summary'!$B$5))</f>
        <v/>
      </c>
    </row>
    <row r="37" spans="1:9" ht="16" x14ac:dyDescent="0.2">
      <c r="A37" s="1"/>
      <c r="B37" s="1"/>
      <c r="C37" s="1"/>
      <c r="D37" s="1"/>
      <c r="E37" s="5">
        <f>IFERROR(VLOOKUP(C37,'Resource Rates'!$A$4:$D$12,4,FALSE),0)</f>
        <v>0</v>
      </c>
      <c r="F37" s="5" t="str">
        <f t="shared" si="1"/>
        <v/>
      </c>
      <c r="G37" s="5"/>
      <c r="H37" s="3">
        <v>0.15</v>
      </c>
      <c r="I37" s="5" t="str">
        <f>IF(B37="","",(F37+G37)*(1+H37)/(1-'Pricing Summary'!$B$5))</f>
        <v/>
      </c>
    </row>
    <row r="38" spans="1:9" ht="16" x14ac:dyDescent="0.2">
      <c r="A38" s="1"/>
      <c r="B38" s="1"/>
      <c r="C38" s="1"/>
      <c r="D38" s="1"/>
      <c r="E38" s="5">
        <f>IFERROR(VLOOKUP(C38,'Resource Rates'!$A$4:$D$12,4,FALSE),0)</f>
        <v>0</v>
      </c>
      <c r="F38" s="5" t="str">
        <f t="shared" si="1"/>
        <v/>
      </c>
      <c r="G38" s="5"/>
      <c r="H38" s="3">
        <v>0.15</v>
      </c>
      <c r="I38" s="5" t="str">
        <f>IF(B38="","",(F38+G38)*(1+H38)/(1-'Pricing Summary'!$B$5))</f>
        <v/>
      </c>
    </row>
    <row r="39" spans="1:9" ht="16" x14ac:dyDescent="0.2">
      <c r="A39" s="1"/>
      <c r="B39" s="1"/>
      <c r="C39" s="1"/>
      <c r="D39" s="1"/>
      <c r="E39" s="5">
        <f>IFERROR(VLOOKUP(C39,'Resource Rates'!$A$4:$D$12,4,FALSE),0)</f>
        <v>0</v>
      </c>
      <c r="F39" s="5" t="str">
        <f t="shared" si="1"/>
        <v/>
      </c>
      <c r="G39" s="5"/>
      <c r="H39" s="3">
        <v>0.15</v>
      </c>
      <c r="I39" s="5" t="str">
        <f>IF(B39="","",(F39+G39)*(1+H39)/(1-'Pricing Summary'!$B$5))</f>
        <v/>
      </c>
    </row>
    <row r="40" spans="1:9" ht="16" x14ac:dyDescent="0.2">
      <c r="A40" s="1"/>
      <c r="B40" s="1"/>
      <c r="C40" s="1"/>
      <c r="D40" s="1"/>
      <c r="E40" s="5">
        <f>IFERROR(VLOOKUP(C40,'Resource Rates'!$A$4:$D$12,4,FALSE),0)</f>
        <v>0</v>
      </c>
      <c r="F40" s="5" t="str">
        <f t="shared" si="1"/>
        <v/>
      </c>
      <c r="G40" s="5"/>
      <c r="H40" s="3">
        <v>0.15</v>
      </c>
      <c r="I40" s="5" t="str">
        <f>IF(B40="","",(F40+G40)*(1+H40)/(1-'Pricing Summary'!$B$5))</f>
        <v/>
      </c>
    </row>
    <row r="41" spans="1:9" ht="16" x14ac:dyDescent="0.2">
      <c r="A41" s="1"/>
      <c r="B41" s="1"/>
      <c r="C41" s="1"/>
      <c r="D41" s="1"/>
      <c r="E41" s="5">
        <f>IFERROR(VLOOKUP(C41,'Resource Rates'!$A$4:$D$12,4,FALSE),0)</f>
        <v>0</v>
      </c>
      <c r="F41" s="5" t="str">
        <f t="shared" si="1"/>
        <v/>
      </c>
      <c r="G41" s="5"/>
      <c r="H41" s="3">
        <v>0.15</v>
      </c>
      <c r="I41" s="5" t="str">
        <f>IF(B41="","",(F41+G41)*(1+H41)/(1-'Pricing Summary'!$B$5))</f>
        <v/>
      </c>
    </row>
    <row r="42" spans="1:9" ht="16" x14ac:dyDescent="0.2">
      <c r="A42" s="1"/>
      <c r="B42" s="1"/>
      <c r="C42" s="1"/>
      <c r="D42" s="1"/>
      <c r="E42" s="5">
        <f>IFERROR(VLOOKUP(C42,'Resource Rates'!$A$4:$D$12,4,FALSE),0)</f>
        <v>0</v>
      </c>
      <c r="F42" s="5" t="str">
        <f t="shared" si="1"/>
        <v/>
      </c>
      <c r="G42" s="5"/>
      <c r="H42" s="3">
        <v>0.15</v>
      </c>
      <c r="I42" s="5" t="str">
        <f>IF(B42="","",(F42+G42)*(1+H42)/(1-'Pricing Summary'!$B$5))</f>
        <v/>
      </c>
    </row>
    <row r="43" spans="1:9" ht="16" x14ac:dyDescent="0.2">
      <c r="A43" s="1"/>
      <c r="B43" s="1"/>
      <c r="C43" s="1"/>
      <c r="D43" s="1"/>
      <c r="E43" s="5">
        <f>IFERROR(VLOOKUP(C43,'Resource Rates'!$A$4:$D$12,4,FALSE),0)</f>
        <v>0</v>
      </c>
      <c r="F43" s="5" t="str">
        <f t="shared" si="1"/>
        <v/>
      </c>
      <c r="G43" s="5"/>
      <c r="H43" s="3">
        <v>0.15</v>
      </c>
      <c r="I43" s="5" t="str">
        <f>IF(B43="","",(F43+G43)*(1+H43)/(1-'Pricing Summary'!$B$5))</f>
        <v/>
      </c>
    </row>
    <row r="44" spans="1:9" ht="16" x14ac:dyDescent="0.2">
      <c r="A44" s="1"/>
      <c r="B44" s="1"/>
      <c r="C44" s="1"/>
      <c r="D44" s="1"/>
      <c r="E44" s="5">
        <f>IFERROR(VLOOKUP(C44,'Resource Rates'!$A$4:$D$12,4,FALSE),0)</f>
        <v>0</v>
      </c>
      <c r="F44" s="5" t="str">
        <f t="shared" si="1"/>
        <v/>
      </c>
      <c r="G44" s="5"/>
      <c r="H44" s="3">
        <v>0.15</v>
      </c>
      <c r="I44" s="5" t="str">
        <f>IF(B44="","",(F44+G44)*(1+H44)/(1-'Pricing Summary'!$B$5))</f>
        <v/>
      </c>
    </row>
    <row r="45" spans="1:9" ht="16" x14ac:dyDescent="0.2">
      <c r="A45" s="1"/>
      <c r="B45" s="1"/>
      <c r="C45" s="1"/>
      <c r="D45" s="1"/>
      <c r="E45" s="5">
        <f>IFERROR(VLOOKUP(C45,'Resource Rates'!$A$4:$D$12,4,FALSE),0)</f>
        <v>0</v>
      </c>
      <c r="F45" s="5" t="str">
        <f t="shared" si="1"/>
        <v/>
      </c>
      <c r="G45" s="5"/>
      <c r="H45" s="3">
        <v>0.15</v>
      </c>
      <c r="I45" s="5" t="str">
        <f>IF(B45="","",(F45+G45)*(1+H45)/(1-'Pricing Summary'!$B$5))</f>
        <v/>
      </c>
    </row>
    <row r="46" spans="1:9" ht="16" x14ac:dyDescent="0.2">
      <c r="A46" s="1"/>
      <c r="B46" s="1"/>
      <c r="C46" s="1"/>
      <c r="D46" s="1"/>
      <c r="E46" s="5">
        <f>IFERROR(VLOOKUP(C46,'Resource Rates'!$A$4:$D$12,4,FALSE),0)</f>
        <v>0</v>
      </c>
      <c r="F46" s="5" t="str">
        <f t="shared" si="1"/>
        <v/>
      </c>
      <c r="G46" s="5"/>
      <c r="H46" s="3">
        <v>0.15</v>
      </c>
      <c r="I46" s="5" t="str">
        <f>IF(B46="","",(F46+G46)*(1+H46)/(1-'Pricing Summary'!$B$5))</f>
        <v/>
      </c>
    </row>
    <row r="47" spans="1:9" ht="16" x14ac:dyDescent="0.2">
      <c r="A47" s="1"/>
      <c r="B47" s="1"/>
      <c r="C47" s="1"/>
      <c r="D47" s="1"/>
      <c r="E47" s="5">
        <f>IFERROR(VLOOKUP(C47,'Resource Rates'!$A$4:$D$12,4,FALSE),0)</f>
        <v>0</v>
      </c>
      <c r="F47" s="5" t="str">
        <f t="shared" si="1"/>
        <v/>
      </c>
      <c r="G47" s="5"/>
      <c r="H47" s="3">
        <v>0.15</v>
      </c>
      <c r="I47" s="5" t="str">
        <f>IF(B47="","",(F47+G47)*(1+H47)/(1-'Pricing Summary'!$B$5))</f>
        <v/>
      </c>
    </row>
    <row r="48" spans="1:9" ht="16" x14ac:dyDescent="0.2">
      <c r="A48" s="1"/>
      <c r="B48" s="1"/>
      <c r="C48" s="1"/>
      <c r="D48" s="1"/>
      <c r="E48" s="5">
        <f>IFERROR(VLOOKUP(C48,'Resource Rates'!$A$4:$D$12,4,FALSE),0)</f>
        <v>0</v>
      </c>
      <c r="F48" s="5" t="str">
        <f t="shared" si="1"/>
        <v/>
      </c>
      <c r="G48" s="5"/>
      <c r="H48" s="3">
        <v>0.15</v>
      </c>
      <c r="I48" s="5" t="str">
        <f>IF(B48="","",(F48+G48)*(1+H48)/(1-'Pricing Summary'!$B$5))</f>
        <v/>
      </c>
    </row>
    <row r="49" spans="1:9" ht="16" x14ac:dyDescent="0.2">
      <c r="A49" s="1"/>
      <c r="B49" s="1"/>
      <c r="C49" s="1"/>
      <c r="D49" s="1"/>
      <c r="E49" s="5">
        <f>IFERROR(VLOOKUP(C49,'Resource Rates'!$A$4:$D$12,4,FALSE),0)</f>
        <v>0</v>
      </c>
      <c r="F49" s="5" t="str">
        <f t="shared" si="1"/>
        <v/>
      </c>
      <c r="G49" s="5"/>
      <c r="H49" s="3">
        <v>0.15</v>
      </c>
      <c r="I49" s="5" t="str">
        <f>IF(B49="","",(F49+G49)*(1+H49)/(1-'Pricing Summary'!$B$5))</f>
        <v/>
      </c>
    </row>
    <row r="50" spans="1:9" ht="16" x14ac:dyDescent="0.2">
      <c r="A50" s="1"/>
      <c r="B50" s="1"/>
      <c r="C50" s="1"/>
      <c r="D50" s="1"/>
      <c r="E50" s="5">
        <f>IFERROR(VLOOKUP(C50,'Resource Rates'!$A$4:$D$12,4,FALSE),0)</f>
        <v>0</v>
      </c>
      <c r="F50" s="5" t="str">
        <f t="shared" si="1"/>
        <v/>
      </c>
      <c r="G50" s="5"/>
      <c r="H50" s="3">
        <v>0.15</v>
      </c>
      <c r="I50" s="5" t="str">
        <f>IF(B50="","",(F50+G50)*(1+H50)/(1-'Pricing Summary'!$B$5))</f>
        <v/>
      </c>
    </row>
    <row r="51" spans="1:9" ht="16" x14ac:dyDescent="0.2">
      <c r="A51" s="1"/>
      <c r="B51" s="1"/>
      <c r="C51" s="1"/>
      <c r="D51" s="1"/>
      <c r="E51" s="5">
        <f>IFERROR(VLOOKUP(C51,'Resource Rates'!$A$4:$D$12,4,FALSE),0)</f>
        <v>0</v>
      </c>
      <c r="F51" s="5" t="str">
        <f t="shared" si="1"/>
        <v/>
      </c>
      <c r="G51" s="5"/>
      <c r="H51" s="3">
        <v>0.15</v>
      </c>
      <c r="I51" s="5" t="str">
        <f>IF(B51="","",(F51+G51)*(1+H51)/(1-'Pricing Summary'!$B$5))</f>
        <v/>
      </c>
    </row>
    <row r="52" spans="1:9" ht="16" x14ac:dyDescent="0.2">
      <c r="A52" s="1"/>
      <c r="B52" s="1"/>
      <c r="C52" s="1"/>
      <c r="D52" s="1"/>
      <c r="E52" s="5">
        <f>IFERROR(VLOOKUP(C52,'Resource Rates'!$A$4:$D$12,4,FALSE),0)</f>
        <v>0</v>
      </c>
      <c r="F52" s="5" t="str">
        <f t="shared" si="1"/>
        <v/>
      </c>
      <c r="G52" s="5"/>
      <c r="H52" s="3">
        <v>0.15</v>
      </c>
      <c r="I52" s="5" t="str">
        <f>IF(B52="","",(F52+G52)*(1+H52)/(1-'Pricing Summary'!$B$5))</f>
        <v/>
      </c>
    </row>
    <row r="53" spans="1:9" ht="16" x14ac:dyDescent="0.2">
      <c r="A53" s="1"/>
      <c r="B53" s="1"/>
      <c r="C53" s="1"/>
      <c r="D53" s="1"/>
      <c r="E53" s="5">
        <f>IFERROR(VLOOKUP(C53,'Resource Rates'!$A$4:$D$12,4,FALSE),0)</f>
        <v>0</v>
      </c>
      <c r="F53" s="5" t="str">
        <f t="shared" si="1"/>
        <v/>
      </c>
      <c r="G53" s="5"/>
      <c r="H53" s="3">
        <v>0.15</v>
      </c>
      <c r="I53" s="5" t="str">
        <f>IF(B53="","",(F53+G53)*(1+H53)/(1-'Pricing Summary'!$B$5))</f>
        <v/>
      </c>
    </row>
  </sheetData>
  <mergeCells count="1">
    <mergeCell ref="A1:I1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300-000000000000}">
          <x14:formula1>
            <xm:f>'Resource Rates'!$A$4:$A$12</xm:f>
          </x14:formula1>
          <xm:sqref>C4:C53 D4:D103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showGridLines="0" workbookViewId="0">
      <selection sqref="A1:F1"/>
    </sheetView>
  </sheetViews>
  <sheetFormatPr baseColWidth="10" defaultColWidth="8.83203125" defaultRowHeight="15" x14ac:dyDescent="0.2"/>
  <cols>
    <col min="1" max="1" width="18" customWidth="1"/>
    <col min="2" max="2" width="55" customWidth="1"/>
    <col min="3" max="3" width="28" customWidth="1"/>
    <col min="4" max="5" width="18" customWidth="1"/>
    <col min="6" max="6" width="35" customWidth="1"/>
  </cols>
  <sheetData>
    <row r="1" spans="1:6" x14ac:dyDescent="0.2">
      <c r="A1" s="12" t="s">
        <v>103</v>
      </c>
      <c r="B1" s="13"/>
      <c r="C1" s="13"/>
      <c r="D1" s="13"/>
      <c r="E1" s="13"/>
      <c r="F1" s="13"/>
    </row>
    <row r="2" spans="1:6" x14ac:dyDescent="0.2">
      <c r="A2" s="1"/>
      <c r="B2" s="1"/>
      <c r="C2" s="1"/>
      <c r="D2" s="1"/>
      <c r="E2" s="1"/>
      <c r="F2" s="1"/>
    </row>
    <row r="3" spans="1:6" ht="16" x14ac:dyDescent="0.2">
      <c r="A3" s="4" t="s">
        <v>104</v>
      </c>
      <c r="B3" s="4" t="s">
        <v>105</v>
      </c>
      <c r="C3" s="4" t="s">
        <v>106</v>
      </c>
      <c r="D3" s="4" t="s">
        <v>107</v>
      </c>
      <c r="E3" s="4" t="s">
        <v>108</v>
      </c>
      <c r="F3" s="4" t="s">
        <v>12</v>
      </c>
    </row>
    <row r="4" spans="1:6" ht="16" x14ac:dyDescent="0.2">
      <c r="A4" s="1" t="s">
        <v>109</v>
      </c>
      <c r="B4" s="1" t="s">
        <v>110</v>
      </c>
      <c r="C4" s="1" t="s">
        <v>111</v>
      </c>
      <c r="D4" s="1" t="s">
        <v>112</v>
      </c>
      <c r="E4" s="1" t="s">
        <v>113</v>
      </c>
      <c r="F4" s="1" t="s">
        <v>114</v>
      </c>
    </row>
    <row r="5" spans="1:6" ht="16" x14ac:dyDescent="0.2">
      <c r="A5" s="1" t="s">
        <v>115</v>
      </c>
      <c r="B5" s="1" t="s">
        <v>116</v>
      </c>
      <c r="C5" s="1" t="s">
        <v>111</v>
      </c>
      <c r="D5" s="1" t="s">
        <v>112</v>
      </c>
      <c r="E5" s="1" t="s">
        <v>72</v>
      </c>
      <c r="F5" s="1" t="s">
        <v>117</v>
      </c>
    </row>
    <row r="6" spans="1:6" ht="16" x14ac:dyDescent="0.2">
      <c r="A6" s="1" t="s">
        <v>118</v>
      </c>
      <c r="B6" s="1" t="s">
        <v>119</v>
      </c>
      <c r="C6" s="1" t="s">
        <v>111</v>
      </c>
      <c r="D6" s="1" t="s">
        <v>112</v>
      </c>
      <c r="E6" s="1" t="s">
        <v>120</v>
      </c>
      <c r="F6" s="1" t="s">
        <v>121</v>
      </c>
    </row>
    <row r="7" spans="1:6" ht="16" x14ac:dyDescent="0.2">
      <c r="A7" s="1" t="s">
        <v>96</v>
      </c>
      <c r="B7" s="1" t="s">
        <v>122</v>
      </c>
      <c r="C7" s="1" t="s">
        <v>123</v>
      </c>
      <c r="D7" s="1" t="s">
        <v>112</v>
      </c>
      <c r="E7" s="1" t="s">
        <v>96</v>
      </c>
      <c r="F7" s="1" t="s">
        <v>124</v>
      </c>
    </row>
    <row r="8" spans="1:6" ht="16" x14ac:dyDescent="0.2">
      <c r="A8" s="1" t="s">
        <v>125</v>
      </c>
      <c r="B8" s="1" t="s">
        <v>126</v>
      </c>
      <c r="C8" s="1" t="s">
        <v>111</v>
      </c>
      <c r="D8" s="1" t="s">
        <v>112</v>
      </c>
      <c r="E8" s="1" t="s">
        <v>72</v>
      </c>
      <c r="F8" s="1" t="s">
        <v>127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Pricing Summary</vt:lpstr>
      <vt:lpstr>Resource Rates</vt:lpstr>
      <vt:lpstr>WBS Estimate</vt:lpstr>
      <vt:lpstr>Change Request</vt:lpstr>
      <vt:lpstr>Assumptions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Ankit Vashishta</cp:lastModifiedBy>
  <dcterms:created xsi:type="dcterms:W3CDTF">2026-08-26T00:50:55Z</dcterms:created>
  <dcterms:modified xsi:type="dcterms:W3CDTF">2026-08-26T02:05:12Z</dcterms:modified>
</cp:coreProperties>
</file>